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 activeTab="4"/>
  </bookViews>
  <sheets>
    <sheet name="Прил 1" sheetId="2" r:id="rId1"/>
    <sheet name="Прил 2" sheetId="3" r:id="rId2"/>
    <sheet name="Прил 3" sheetId="4" r:id="rId3"/>
    <sheet name="Прил 4" sheetId="1" r:id="rId4"/>
    <sheet name="Прил 5" sheetId="5" r:id="rId5"/>
  </sheets>
  <definedNames>
    <definedName name="_xlnm.Print_Titles" localSheetId="3">'Прил 4'!$8:$9</definedName>
    <definedName name="_xlnm.Print_Area" localSheetId="3">'Прил 4'!$A$1:$J$267</definedName>
  </definedNames>
  <calcPr calcId="144525"/>
</workbook>
</file>

<file path=xl/calcChain.xml><?xml version="1.0" encoding="utf-8"?>
<calcChain xmlns="http://schemas.openxmlformats.org/spreadsheetml/2006/main">
  <c r="H124" i="1" l="1"/>
  <c r="I165" i="1"/>
  <c r="I129" i="1"/>
  <c r="J101" i="1"/>
  <c r="J103" i="1"/>
  <c r="I102" i="1"/>
  <c r="H102" i="1"/>
  <c r="D15" i="2"/>
  <c r="J102" i="1" l="1"/>
  <c r="J234" i="1"/>
  <c r="J235" i="1"/>
  <c r="J236" i="1"/>
  <c r="J237" i="1"/>
  <c r="J243" i="1"/>
  <c r="J247" i="1"/>
  <c r="J249" i="1"/>
  <c r="J251" i="1"/>
  <c r="I250" i="1"/>
  <c r="J250" i="1" s="1"/>
  <c r="H250" i="1"/>
  <c r="J188" i="1"/>
  <c r="I187" i="1"/>
  <c r="J187" i="1" s="1"/>
  <c r="H187" i="1"/>
  <c r="I106" i="1"/>
  <c r="H106" i="1"/>
  <c r="J109" i="1"/>
  <c r="I104" i="1"/>
  <c r="H104" i="1"/>
  <c r="J41" i="1"/>
  <c r="I40" i="1"/>
  <c r="H40" i="1"/>
  <c r="J40" i="1" s="1"/>
  <c r="I42" i="1"/>
  <c r="H42" i="1"/>
  <c r="J44" i="1"/>
  <c r="F34" i="3"/>
  <c r="F33" i="3" s="1"/>
  <c r="E33" i="3"/>
  <c r="D33" i="3"/>
  <c r="C15" i="2"/>
  <c r="A3" i="4"/>
  <c r="I262" i="1"/>
  <c r="I261" i="1" s="1"/>
  <c r="I260" i="1" s="1"/>
  <c r="I259" i="1" s="1"/>
  <c r="I258" i="1" s="1"/>
  <c r="J111" i="1"/>
  <c r="I110" i="1"/>
  <c r="H110" i="1"/>
  <c r="I24" i="1"/>
  <c r="H24" i="1"/>
  <c r="J28" i="1"/>
  <c r="J110" i="1" l="1"/>
  <c r="E12" i="5" l="1"/>
  <c r="C12" i="5"/>
  <c r="C13" i="5" s="1"/>
  <c r="E10" i="5"/>
  <c r="E8" i="5" s="1"/>
  <c r="C10" i="5"/>
  <c r="C8" i="5" s="1"/>
  <c r="E14" i="2"/>
  <c r="E16" i="2"/>
  <c r="E18" i="2"/>
  <c r="A3" i="3"/>
  <c r="F2" i="3"/>
  <c r="K2" i="4"/>
  <c r="A3" i="1"/>
  <c r="J2" i="1"/>
  <c r="A3" i="5"/>
  <c r="G2" i="5"/>
  <c r="D8" i="5"/>
  <c r="F9" i="5"/>
  <c r="G9" i="5"/>
  <c r="F11" i="5"/>
  <c r="G11" i="5"/>
  <c r="E13" i="5"/>
  <c r="F13" i="5"/>
  <c r="H10" i="4"/>
  <c r="I10" i="4"/>
  <c r="J10" i="4"/>
  <c r="K11" i="4"/>
  <c r="L11" i="4"/>
  <c r="K12" i="4"/>
  <c r="L12" i="4"/>
  <c r="K13" i="4"/>
  <c r="L13" i="4"/>
  <c r="K14" i="4"/>
  <c r="L14" i="4"/>
  <c r="K16" i="4"/>
  <c r="L16" i="4"/>
  <c r="H17" i="4"/>
  <c r="I17" i="4"/>
  <c r="J17" i="4"/>
  <c r="K17" i="4" s="1"/>
  <c r="K18" i="4"/>
  <c r="L18" i="4"/>
  <c r="H19" i="4"/>
  <c r="I19" i="4"/>
  <c r="J19" i="4"/>
  <c r="K20" i="4"/>
  <c r="H21" i="4"/>
  <c r="J21" i="4"/>
  <c r="K22" i="4"/>
  <c r="L22" i="4"/>
  <c r="H23" i="4"/>
  <c r="I23" i="4"/>
  <c r="J23" i="4"/>
  <c r="L23" i="4" s="1"/>
  <c r="K24" i="4"/>
  <c r="L24" i="4"/>
  <c r="K25" i="4"/>
  <c r="L25" i="4"/>
  <c r="H26" i="4"/>
  <c r="J26" i="4"/>
  <c r="K27" i="4"/>
  <c r="H28" i="4"/>
  <c r="I28" i="4"/>
  <c r="J28" i="4"/>
  <c r="K29" i="4"/>
  <c r="L29" i="4"/>
  <c r="K30" i="4"/>
  <c r="H31" i="4"/>
  <c r="I31" i="4"/>
  <c r="J31" i="4"/>
  <c r="L31" i="4" s="1"/>
  <c r="K32" i="4"/>
  <c r="K31" i="4" s="1"/>
  <c r="L32" i="4"/>
  <c r="D14" i="3"/>
  <c r="D10" i="3" s="1"/>
  <c r="E14" i="3"/>
  <c r="F15" i="3"/>
  <c r="F14" i="3" s="1"/>
  <c r="D19" i="3"/>
  <c r="D18" i="3" s="1"/>
  <c r="E19" i="3"/>
  <c r="E18" i="3" s="1"/>
  <c r="D21" i="3"/>
  <c r="E21" i="3"/>
  <c r="F22" i="3"/>
  <c r="F23" i="3"/>
  <c r="F24" i="3"/>
  <c r="D26" i="3"/>
  <c r="D11" i="3" s="1"/>
  <c r="E26" i="3"/>
  <c r="E11" i="3" s="1"/>
  <c r="D31" i="3"/>
  <c r="E31" i="3"/>
  <c r="E30" i="3" s="1"/>
  <c r="F32" i="3"/>
  <c r="D35" i="3"/>
  <c r="E35" i="3"/>
  <c r="F36" i="3"/>
  <c r="D37" i="3"/>
  <c r="D30" i="3" s="1"/>
  <c r="E37" i="3"/>
  <c r="F38" i="3"/>
  <c r="D39" i="3"/>
  <c r="E39" i="3"/>
  <c r="F40" i="3"/>
  <c r="D41" i="3"/>
  <c r="E41" i="3"/>
  <c r="F42" i="3"/>
  <c r="F43" i="3"/>
  <c r="D44" i="3"/>
  <c r="E44" i="3"/>
  <c r="C11" i="2"/>
  <c r="C10" i="2" s="1"/>
  <c r="D11" i="2"/>
  <c r="D10" i="2" s="1"/>
  <c r="E13" i="2"/>
  <c r="F13" i="2" s="1"/>
  <c r="E15" i="2"/>
  <c r="C17" i="2"/>
  <c r="D17" i="2"/>
  <c r="C19" i="2"/>
  <c r="D19" i="2"/>
  <c r="E20" i="2"/>
  <c r="E22" i="2"/>
  <c r="C24" i="2"/>
  <c r="D24" i="2"/>
  <c r="C26" i="2"/>
  <c r="D26" i="2"/>
  <c r="C31" i="2"/>
  <c r="D31" i="2"/>
  <c r="E32" i="2"/>
  <c r="E31" i="2" s="1"/>
  <c r="C33" i="2"/>
  <c r="C30" i="2" s="1"/>
  <c r="C29" i="2" s="1"/>
  <c r="D33" i="2"/>
  <c r="E34" i="2"/>
  <c r="C35" i="2"/>
  <c r="D35" i="2"/>
  <c r="E36" i="2"/>
  <c r="E37" i="2"/>
  <c r="C38" i="2"/>
  <c r="D38" i="2"/>
  <c r="E39" i="2"/>
  <c r="E40" i="2"/>
  <c r="C41" i="2"/>
  <c r="D41" i="2"/>
  <c r="J205" i="1"/>
  <c r="I204" i="1"/>
  <c r="I203" i="1" s="1"/>
  <c r="H204" i="1"/>
  <c r="H203" i="1" s="1"/>
  <c r="I159" i="1"/>
  <c r="I158" i="1" s="1"/>
  <c r="H159" i="1"/>
  <c r="H158" i="1" s="1"/>
  <c r="J152" i="1"/>
  <c r="J157" i="1"/>
  <c r="J160" i="1"/>
  <c r="I98" i="1"/>
  <c r="I97" i="1" s="1"/>
  <c r="H98" i="1"/>
  <c r="H97" i="1" s="1"/>
  <c r="J105" i="1"/>
  <c r="J104" i="1" s="1"/>
  <c r="J107" i="1"/>
  <c r="I73" i="1"/>
  <c r="H73" i="1"/>
  <c r="J74" i="1"/>
  <c r="I227" i="1"/>
  <c r="H227" i="1"/>
  <c r="J231" i="1"/>
  <c r="J186" i="1"/>
  <c r="I185" i="1"/>
  <c r="H185" i="1"/>
  <c r="I201" i="1"/>
  <c r="J126" i="1"/>
  <c r="I125" i="1"/>
  <c r="H125" i="1"/>
  <c r="J39" i="1"/>
  <c r="J38" i="1"/>
  <c r="J37" i="1"/>
  <c r="J20" i="1"/>
  <c r="J19" i="1"/>
  <c r="I18" i="1"/>
  <c r="H18" i="1"/>
  <c r="F39" i="3" l="1"/>
  <c r="E38" i="2"/>
  <c r="D30" i="2"/>
  <c r="D29" i="2" s="1"/>
  <c r="C23" i="2"/>
  <c r="C8" i="2" s="1"/>
  <c r="F12" i="5"/>
  <c r="G10" i="5"/>
  <c r="I33" i="4"/>
  <c r="K21" i="4"/>
  <c r="H33" i="4"/>
  <c r="F37" i="3"/>
  <c r="F35" i="3"/>
  <c r="E17" i="2"/>
  <c r="C9" i="2"/>
  <c r="C7" i="2" s="1"/>
  <c r="C6" i="2" s="1"/>
  <c r="K19" i="4"/>
  <c r="E33" i="2"/>
  <c r="D23" i="2"/>
  <c r="D8" i="2" s="1"/>
  <c r="F41" i="3"/>
  <c r="F21" i="3"/>
  <c r="K28" i="4"/>
  <c r="J33" i="4"/>
  <c r="K26" i="4"/>
  <c r="L17" i="4"/>
  <c r="J203" i="1"/>
  <c r="E35" i="2"/>
  <c r="L28" i="4"/>
  <c r="K23" i="4"/>
  <c r="L19" i="4"/>
  <c r="K10" i="4"/>
  <c r="L10" i="4"/>
  <c r="G12" i="5"/>
  <c r="F10" i="5"/>
  <c r="D29" i="3"/>
  <c r="E29" i="3"/>
  <c r="F31" i="3"/>
  <c r="E19" i="2"/>
  <c r="D9" i="2"/>
  <c r="D7" i="2" s="1"/>
  <c r="E11" i="2"/>
  <c r="D9" i="3"/>
  <c r="E10" i="3"/>
  <c r="E30" i="2"/>
  <c r="E29" i="2" s="1"/>
  <c r="E10" i="2"/>
  <c r="J185" i="1"/>
  <c r="J204" i="1"/>
  <c r="J159" i="1"/>
  <c r="J158" i="1"/>
  <c r="J73" i="1"/>
  <c r="J125" i="1"/>
  <c r="J106" i="1"/>
  <c r="J98" i="1"/>
  <c r="J18" i="1"/>
  <c r="K33" i="4" l="1"/>
  <c r="D6" i="2"/>
  <c r="L33" i="4"/>
  <c r="D8" i="3"/>
  <c r="F29" i="3"/>
  <c r="F30" i="3"/>
  <c r="E9" i="3"/>
  <c r="F10" i="3"/>
  <c r="E9" i="2"/>
  <c r="J16" i="1"/>
  <c r="J17" i="1"/>
  <c r="J25" i="1"/>
  <c r="J26" i="1"/>
  <c r="J29" i="1"/>
  <c r="J30" i="1"/>
  <c r="J32" i="1"/>
  <c r="J34" i="1"/>
  <c r="J36" i="1"/>
  <c r="J43" i="1"/>
  <c r="J45" i="1"/>
  <c r="J46" i="1"/>
  <c r="J48" i="1"/>
  <c r="J50" i="1"/>
  <c r="J52" i="1"/>
  <c r="J53" i="1"/>
  <c r="J54" i="1"/>
  <c r="J55" i="1"/>
  <c r="J56" i="1"/>
  <c r="J57" i="1"/>
  <c r="J58" i="1"/>
  <c r="J59" i="1"/>
  <c r="J61" i="1"/>
  <c r="J63" i="1"/>
  <c r="J65" i="1"/>
  <c r="J70" i="1"/>
  <c r="J72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9" i="1"/>
  <c r="J108" i="1"/>
  <c r="J117" i="1"/>
  <c r="J118" i="1"/>
  <c r="J119" i="1"/>
  <c r="J120" i="1"/>
  <c r="J128" i="1"/>
  <c r="J130" i="1"/>
  <c r="J132" i="1"/>
  <c r="J133" i="1"/>
  <c r="J134" i="1"/>
  <c r="J135" i="1"/>
  <c r="J136" i="1"/>
  <c r="J137" i="1"/>
  <c r="J138" i="1"/>
  <c r="J139" i="1"/>
  <c r="J141" i="1"/>
  <c r="J143" i="1"/>
  <c r="J147" i="1"/>
  <c r="J166" i="1"/>
  <c r="J168" i="1"/>
  <c r="J169" i="1"/>
  <c r="J171" i="1"/>
  <c r="J173" i="1"/>
  <c r="J175" i="1"/>
  <c r="J178" i="1"/>
  <c r="J182" i="1"/>
  <c r="J184" i="1"/>
  <c r="J190" i="1"/>
  <c r="J192" i="1"/>
  <c r="J194" i="1"/>
  <c r="J196" i="1"/>
  <c r="J198" i="1"/>
  <c r="J200" i="1"/>
  <c r="J202" i="1"/>
  <c r="J211" i="1"/>
  <c r="J212" i="1"/>
  <c r="J213" i="1"/>
  <c r="J214" i="1"/>
  <c r="J216" i="1"/>
  <c r="J217" i="1"/>
  <c r="J218" i="1"/>
  <c r="J220" i="1"/>
  <c r="J222" i="1"/>
  <c r="J224" i="1"/>
  <c r="J226" i="1"/>
  <c r="J228" i="1"/>
  <c r="J229" i="1"/>
  <c r="J230" i="1"/>
  <c r="J233" i="1"/>
  <c r="J256" i="1"/>
  <c r="J257" i="1"/>
  <c r="J263" i="1"/>
  <c r="J265" i="1"/>
  <c r="J266" i="1"/>
  <c r="I255" i="1"/>
  <c r="I254" i="1" s="1"/>
  <c r="I253" i="1" s="1"/>
  <c r="I252" i="1" s="1"/>
  <c r="I248" i="1"/>
  <c r="I232" i="1"/>
  <c r="I199" i="1"/>
  <c r="I197" i="1"/>
  <c r="I189" i="1"/>
  <c r="I174" i="1"/>
  <c r="I172" i="1"/>
  <c r="I170" i="1"/>
  <c r="I146" i="1"/>
  <c r="I127" i="1"/>
  <c r="I124" i="1" s="1"/>
  <c r="I116" i="1"/>
  <c r="I115" i="1" s="1"/>
  <c r="I114" i="1" s="1"/>
  <c r="I113" i="1" s="1"/>
  <c r="I112" i="1" s="1"/>
  <c r="I78" i="1"/>
  <c r="I71" i="1"/>
  <c r="I69" i="1"/>
  <c r="I64" i="1"/>
  <c r="I47" i="1"/>
  <c r="I23" i="1" s="1"/>
  <c r="I15" i="1"/>
  <c r="H264" i="1"/>
  <c r="J264" i="1" s="1"/>
  <c r="H262" i="1"/>
  <c r="H261" i="1" s="1"/>
  <c r="H260" i="1" s="1"/>
  <c r="H259" i="1" s="1"/>
  <c r="H258" i="1" s="1"/>
  <c r="J258" i="1" s="1"/>
  <c r="H255" i="1"/>
  <c r="H248" i="1"/>
  <c r="H246" i="1"/>
  <c r="H242" i="1"/>
  <c r="H232" i="1"/>
  <c r="H225" i="1"/>
  <c r="J225" i="1" s="1"/>
  <c r="H223" i="1"/>
  <c r="J223" i="1" s="1"/>
  <c r="H221" i="1"/>
  <c r="J221" i="1" s="1"/>
  <c r="H219" i="1"/>
  <c r="J219" i="1" s="1"/>
  <c r="H215" i="1"/>
  <c r="H210" i="1"/>
  <c r="J210" i="1" s="1"/>
  <c r="H201" i="1"/>
  <c r="H199" i="1"/>
  <c r="H197" i="1"/>
  <c r="H195" i="1"/>
  <c r="J195" i="1" s="1"/>
  <c r="H193" i="1"/>
  <c r="J193" i="1" s="1"/>
  <c r="H191" i="1"/>
  <c r="J191" i="1" s="1"/>
  <c r="H189" i="1"/>
  <c r="H183" i="1"/>
  <c r="J183" i="1" s="1"/>
  <c r="H181" i="1"/>
  <c r="H177" i="1"/>
  <c r="J177" i="1" s="1"/>
  <c r="H174" i="1"/>
  <c r="H172" i="1"/>
  <c r="H170" i="1"/>
  <c r="H167" i="1"/>
  <c r="J167" i="1" s="1"/>
  <c r="H165" i="1"/>
  <c r="J165" i="1" s="1"/>
  <c r="H156" i="1"/>
  <c r="H151" i="1"/>
  <c r="H146" i="1"/>
  <c r="H142" i="1"/>
  <c r="J142" i="1" s="1"/>
  <c r="H140" i="1"/>
  <c r="J140" i="1" s="1"/>
  <c r="H131" i="1"/>
  <c r="J131" i="1" s="1"/>
  <c r="H129" i="1"/>
  <c r="J129" i="1" s="1"/>
  <c r="H127" i="1"/>
  <c r="H116" i="1"/>
  <c r="H115" i="1" s="1"/>
  <c r="H114" i="1" s="1"/>
  <c r="H113" i="1" s="1"/>
  <c r="H112" i="1" s="1"/>
  <c r="H78" i="1"/>
  <c r="H77" i="1" s="1"/>
  <c r="H76" i="1" s="1"/>
  <c r="H75" i="1" s="1"/>
  <c r="H71" i="1"/>
  <c r="H69" i="1"/>
  <c r="H64" i="1"/>
  <c r="H62" i="1"/>
  <c r="J62" i="1" s="1"/>
  <c r="H60" i="1"/>
  <c r="J60" i="1" s="1"/>
  <c r="H51" i="1"/>
  <c r="J51" i="1" s="1"/>
  <c r="H49" i="1"/>
  <c r="J49" i="1" s="1"/>
  <c r="H47" i="1"/>
  <c r="J42" i="1"/>
  <c r="H35" i="1"/>
  <c r="J35" i="1" s="1"/>
  <c r="H33" i="1"/>
  <c r="J33" i="1" s="1"/>
  <c r="H31" i="1"/>
  <c r="J31" i="1" s="1"/>
  <c r="H27" i="1"/>
  <c r="J27" i="1" s="1"/>
  <c r="H15" i="1"/>
  <c r="I209" i="1" l="1"/>
  <c r="H180" i="1"/>
  <c r="H245" i="1"/>
  <c r="J246" i="1"/>
  <c r="H23" i="1"/>
  <c r="H241" i="1"/>
  <c r="J242" i="1"/>
  <c r="H209" i="1"/>
  <c r="H208" i="1" s="1"/>
  <c r="H207" i="1" s="1"/>
  <c r="I180" i="1"/>
  <c r="J248" i="1"/>
  <c r="H254" i="1"/>
  <c r="H253" i="1" s="1"/>
  <c r="H252" i="1" s="1"/>
  <c r="J252" i="1" s="1"/>
  <c r="E8" i="3"/>
  <c r="F8" i="3" s="1"/>
  <c r="F9" i="3"/>
  <c r="E6" i="2"/>
  <c r="E7" i="2"/>
  <c r="H150" i="1"/>
  <c r="J151" i="1"/>
  <c r="H155" i="1"/>
  <c r="J156" i="1"/>
  <c r="J215" i="1"/>
  <c r="H123" i="1"/>
  <c r="H122" i="1" s="1"/>
  <c r="H121" i="1" s="1"/>
  <c r="H22" i="1"/>
  <c r="H21" i="1" s="1"/>
  <c r="I12" i="1"/>
  <c r="I14" i="1"/>
  <c r="H68" i="1"/>
  <c r="H67" i="1" s="1"/>
  <c r="H66" i="1" s="1"/>
  <c r="H179" i="1"/>
  <c r="H176" i="1" s="1"/>
  <c r="H14" i="1"/>
  <c r="H13" i="1" s="1"/>
  <c r="H12" i="1" s="1"/>
  <c r="J15" i="1"/>
  <c r="J47" i="1"/>
  <c r="J64" i="1"/>
  <c r="J69" i="1"/>
  <c r="J78" i="1"/>
  <c r="I96" i="1"/>
  <c r="I95" i="1" s="1"/>
  <c r="J172" i="1"/>
  <c r="J189" i="1"/>
  <c r="J199" i="1"/>
  <c r="J232" i="1"/>
  <c r="J262" i="1"/>
  <c r="J260" i="1"/>
  <c r="J181" i="1"/>
  <c r="J24" i="1"/>
  <c r="J71" i="1"/>
  <c r="J112" i="1"/>
  <c r="J127" i="1"/>
  <c r="J146" i="1"/>
  <c r="J170" i="1"/>
  <c r="J174" i="1"/>
  <c r="J197" i="1"/>
  <c r="J201" i="1"/>
  <c r="J227" i="1"/>
  <c r="J261" i="1"/>
  <c r="J259" i="1"/>
  <c r="J255" i="1"/>
  <c r="J115" i="1"/>
  <c r="J113" i="1"/>
  <c r="J116" i="1"/>
  <c r="J114" i="1"/>
  <c r="J100" i="1"/>
  <c r="I77" i="1"/>
  <c r="H96" i="1"/>
  <c r="H95" i="1" s="1"/>
  <c r="I164" i="1"/>
  <c r="H164" i="1"/>
  <c r="H163" i="1" s="1"/>
  <c r="H162" i="1" s="1"/>
  <c r="I68" i="1"/>
  <c r="H244" i="1" l="1"/>
  <c r="J244" i="1" s="1"/>
  <c r="J245" i="1"/>
  <c r="J254" i="1"/>
  <c r="H240" i="1"/>
  <c r="J241" i="1"/>
  <c r="J253" i="1"/>
  <c r="H206" i="1"/>
  <c r="H161" i="1"/>
  <c r="H154" i="1"/>
  <c r="J155" i="1"/>
  <c r="H149" i="1"/>
  <c r="J150" i="1"/>
  <c r="H11" i="1"/>
  <c r="J14" i="1"/>
  <c r="J97" i="1"/>
  <c r="J12" i="1"/>
  <c r="J95" i="1"/>
  <c r="I13" i="1"/>
  <c r="J13" i="1" s="1"/>
  <c r="J96" i="1"/>
  <c r="I208" i="1"/>
  <c r="J209" i="1"/>
  <c r="I179" i="1"/>
  <c r="J180" i="1"/>
  <c r="I163" i="1"/>
  <c r="J164" i="1"/>
  <c r="I123" i="1"/>
  <c r="J124" i="1"/>
  <c r="J77" i="1"/>
  <c r="I76" i="1"/>
  <c r="I67" i="1"/>
  <c r="J68" i="1"/>
  <c r="J23" i="1"/>
  <c r="I22" i="1"/>
  <c r="H239" i="1" l="1"/>
  <c r="J240" i="1"/>
  <c r="H267" i="1"/>
  <c r="H10" i="1" s="1"/>
  <c r="H148" i="1"/>
  <c r="J148" i="1" s="1"/>
  <c r="J149" i="1"/>
  <c r="H153" i="1"/>
  <c r="J153" i="1" s="1"/>
  <c r="J154" i="1"/>
  <c r="I207" i="1"/>
  <c r="J208" i="1"/>
  <c r="I176" i="1"/>
  <c r="J176" i="1" s="1"/>
  <c r="J179" i="1"/>
  <c r="I162" i="1"/>
  <c r="J163" i="1"/>
  <c r="I122" i="1"/>
  <c r="I121" i="1" s="1"/>
  <c r="J123" i="1"/>
  <c r="J76" i="1"/>
  <c r="I75" i="1"/>
  <c r="J75" i="1" s="1"/>
  <c r="I66" i="1"/>
  <c r="J66" i="1" s="1"/>
  <c r="J67" i="1"/>
  <c r="J22" i="1"/>
  <c r="I21" i="1"/>
  <c r="H238" i="1" l="1"/>
  <c r="J238" i="1" s="1"/>
  <c r="J239" i="1"/>
  <c r="I11" i="1"/>
  <c r="I206" i="1"/>
  <c r="J207" i="1"/>
  <c r="J162" i="1"/>
  <c r="I161" i="1"/>
  <c r="J161" i="1" s="1"/>
  <c r="J121" i="1"/>
  <c r="J122" i="1"/>
  <c r="J21" i="1"/>
  <c r="I267" i="1" l="1"/>
  <c r="I10" i="1" s="1"/>
  <c r="J10" i="1" s="1"/>
  <c r="J206" i="1"/>
  <c r="J11" i="1"/>
  <c r="J267" i="1" l="1"/>
</calcChain>
</file>

<file path=xl/sharedStrings.xml><?xml version="1.0" encoding="utf-8"?>
<sst xmlns="http://schemas.openxmlformats.org/spreadsheetml/2006/main" count="1589" uniqueCount="385">
  <si>
    <t xml:space="preserve">                                              </t>
  </si>
  <si>
    <t>(тыс. рублей)</t>
  </si>
  <si>
    <t>№ п/п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</si>
  <si>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</si>
  <si>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</si>
  <si>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</si>
  <si>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</si>
  <si>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</si>
  <si>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</si>
  <si>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Сумма</t>
  </si>
  <si>
    <t>Администрация МО СП "Краснопартизанское"</t>
  </si>
  <si>
    <t>991</t>
  </si>
  <si>
    <t>ОБЩЕГОСУДАРСТВЕННЫЕ ВОПРОСЫ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</si>
  <si>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</si>
  <si>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</si>
  <si>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</si>
  <si>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</si>
  <si>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</si>
  <si>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</si>
  <si>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</si>
  <si>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</si>
  <si>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</si>
  <si>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</si>
  <si>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</si>
  <si>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</si>
  <si>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</si>
  <si>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</si>
  <si>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</si>
  <si>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</si>
  <si>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</si>
  <si>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</si>
  <si>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</si>
  <si>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</si>
  <si>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Прочие расходы</t>
  </si>
  <si>
    <t>Прочая закупка товаров, работ и услуг</t>
  </si>
  <si>
    <t>244</t>
  </si>
  <si>
    <t>Уплата прочих налогов, сборов и иных платежей</t>
  </si>
  <si>
    <t>852</t>
  </si>
  <si>
    <t>Уплата налога на имущество муниципальных бюджетных,автономных, казенных организаций</t>
  </si>
  <si>
    <t>9990070300</t>
  </si>
  <si>
    <t>Уплата налога на имущество организаций и земельного налога</t>
  </si>
  <si>
    <t>851</t>
  </si>
  <si>
    <t xml:space="preserve"> Обеспечение профессиональной переподготовки, повышение квалификации глав муниципальных образований и муниципальных служащих
</t>
  </si>
  <si>
    <t>9990072870</t>
  </si>
  <si>
    <t>Прочая закупка товаров, работ и услуг для обеспечения для государственных (муниципальных) нужд</t>
  </si>
  <si>
    <t>Развитие муниципальной службы в МО "Хоринский район"</t>
  </si>
  <si>
    <t>99900S0100</t>
  </si>
  <si>
    <t>Центральный аппарат</t>
  </si>
  <si>
    <t>9990091010</t>
  </si>
  <si>
    <t>Уплата прочих налогов, сборов и  иных платежей</t>
  </si>
  <si>
    <t>Уплата иных платежей</t>
  </si>
  <si>
    <t>853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</si>
  <si>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</si>
  <si>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</si>
  <si>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 xml:space="preserve">Прочая закупка товаров, работ и услуг 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</si>
  <si>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</si>
  <si>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9990074030</t>
  </si>
  <si>
    <t>Прочая закупка товаров, работ и услуг для обеспечения
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</si>
  <si>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</si>
  <si>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</si>
  <si>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</si>
  <si>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Межбюджетные трансферты на осуществление части полномочий по формированию и исполнению бюджета поселения</t>
  </si>
  <si>
    <t>9994101</t>
  </si>
  <si>
    <t>Иные межбюджетные трансферты</t>
  </si>
  <si>
    <t>540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</si>
  <si>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</si>
  <si>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</si>
  <si>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</si>
  <si>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9990080100</t>
  </si>
  <si>
    <t>Межбюджетные трансферты для премирования победителей и призерам республиканского конкурса «Лучшее территориальное общественное самоуправление»</t>
  </si>
  <si>
    <t>06</t>
  </si>
  <si>
    <t xml:space="preserve"> Межбюджетные трансферты на осуществление части полномочий  ЦБ сельских поселений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</si>
  <si>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</si>
  <si>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</si>
  <si>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</si>
  <si>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</si>
  <si>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</si>
  <si>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</si>
  <si>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</si>
  <si>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</si>
  <si>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</si>
  <si>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</si>
  <si>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</si>
  <si>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Обеспечение деятельности казенных учреждений</t>
  </si>
  <si>
    <t>9990020100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</si>
  <si>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</si>
  <si>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Иные выплаты населению</t>
  </si>
  <si>
    <t>360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</si>
  <si>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</si>
  <si>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</si>
  <si>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 xml:space="preserve">  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</si>
  <si>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</si>
  <si>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</si>
  <si>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</si>
  <si>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</si>
  <si>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 xml:space="preserve"> </t>
  </si>
  <si>
    <t>НАЦИОНАЛЬНАЯ БЕЗОПАСНОСТЬ И ПРАВООХРАНИТЕЛЬНАЯ ДЕЯТЕЛЬНОСТЬ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</si>
  <si>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</si>
  <si>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</si>
  <si>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122</t>
  </si>
  <si>
    <t>10</t>
  </si>
  <si>
    <t>Другие вопросы в области национальной безопасности и правоохранительной деятельности</t>
  </si>
  <si>
    <t>Прочие мероприятия, связанные с выполнением обязательств органов местного самоуправления</t>
  </si>
  <si>
    <t>999 8290</t>
  </si>
  <si>
    <t>99900R0100</t>
  </si>
  <si>
    <t>Межбюджетные трансферты на опашку минерализованных полос</t>
  </si>
  <si>
    <t>Прочая закупка товаров, работ и услугдля обеспечения государственных (муниципальных) нужд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</si>
  <si>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</si>
  <si>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99900R0400</t>
  </si>
  <si>
    <t>Другие вопросы в области национальной экономики</t>
  </si>
  <si>
    <t>ЖИЛИЩНО - КОММУНАЛЬНОЕ ХОЗЯЙСТВО</t>
  </si>
  <si>
    <t>05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</si>
  <si>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</si>
  <si>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</si>
  <si>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</si>
  <si>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Благоустройство</t>
  </si>
  <si>
    <t>Иные МБТ на поддержку гражданских инициатив "Народный бюджет"</t>
  </si>
  <si>
    <t>999072140</t>
  </si>
  <si>
    <t>Межбюджетные трансферты на осуществление части полномочий по муниципальному контролю в сфере благоустройства в 2020-2024гг</t>
  </si>
  <si>
    <t>99900Р0300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</si>
  <si>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</si>
  <si>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</si>
  <si>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</si>
  <si>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>99900R0300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</si>
  <si>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</si>
  <si>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</si>
  <si>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 xml:space="preserve">Межбюджетные трансферты на исполнение полномочий по ликвидации, уборке и буртованию твердых отходов на свалках (в том числе несанкционированных), расположенных на территории сельских поселений </t>
  </si>
  <si>
    <t>9990080300</t>
  </si>
  <si>
    <t>КУЛЬТУРА, КИНЕМАТОГРАФИЯ</t>
  </si>
  <si>
    <t>08</t>
  </si>
  <si>
    <t>Культура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</si>
  <si>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</si>
  <si>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9990020400</t>
  </si>
  <si>
    <t>Закупка товаров, работ, услуг в целях капитального ремонта государственного (муниципального) имущества</t>
  </si>
  <si>
    <t>243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</si>
  <si>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</si>
  <si>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9990072140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</si>
  <si>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</si>
  <si>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99900S0400</t>
  </si>
  <si>
    <t>Закупка товаров, работ, услуг в целях капитального
ремонта государственного (муниципального) имущества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</si>
  <si>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</si>
  <si>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99900S2140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</si>
  <si>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</si>
  <si>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</si>
  <si>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</si>
  <si>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</si>
  <si>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</si>
  <si>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>99900P0403</t>
  </si>
  <si>
    <t>СОЦИАЛЬНАЯ ПОЛИТИКА</t>
  </si>
  <si>
    <t>Пенсионное обеспечение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</si>
  <si>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</si>
  <si>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</si>
  <si>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</si>
  <si>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</si>
  <si>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ФИЗИЧЕСКАЯ КУЛЬТУРА И СПОРТ</t>
  </si>
  <si>
    <t>Массовый спорт</t>
  </si>
  <si>
    <t>Другие вопросы в области культуры, кинематографии</t>
  </si>
  <si>
    <t>Физическая  культура и спорт</t>
  </si>
  <si>
    <t>00</t>
  </si>
  <si>
    <t>ВСЕГО РАСХОДОВ</t>
  </si>
  <si>
    <t>Приложение №4</t>
  </si>
  <si>
    <t>Ведомственная структура расходов местного бюджета</t>
  </si>
  <si>
    <t>Исполнение</t>
  </si>
  <si>
    <t>% исполнения</t>
  </si>
  <si>
    <t>9990091040</t>
  </si>
  <si>
    <t>247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</si>
  <si>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</si>
  <si>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</si>
  <si>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>9990080200</t>
  </si>
  <si>
    <t>07</t>
  </si>
  <si>
    <t>Обеспечение проведения выборов и референдумов</t>
  </si>
  <si>
    <t>Специальные расходы</t>
  </si>
  <si>
    <t>880</t>
  </si>
  <si>
    <t>НАЦИОНАЛЬНАЯ ЭКОНОМИКА</t>
  </si>
  <si>
    <t>ОБРАЗОВАНИЕ</t>
  </si>
  <si>
    <t>Профессиональная подготовка, переподготовка и повышение квалтфикации</t>
  </si>
  <si>
    <t>99900S2870</t>
  </si>
  <si>
    <t>-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</si>
  <si>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</si>
  <si>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2 19 05000 10 0000 151</t>
  </si>
  <si>
    <t xml:space="preserve"> ВОЗВРАТ ОСТАТКОВ СУБСИДИЙ, СУБВЕНЦИЙ И ИНЫХ МЕЖБЮДЖЕТНЫХ ТРАНСФЕРТОВ, ИМЕЮЩИХ ЦЕЛЕВОЕ НАЗНАЧЕНИЕ, ПРОШЛЫХ ЛЕТ</t>
  </si>
  <si>
    <t>2 19 00000 00 0000 000</t>
  </si>
  <si>
    <t xml:space="preserve">  Доходы бюджетов сельских поселений от возврата бюджетными учреждениями остатков субсидий прошлых лет</t>
  </si>
  <si>
    <t>2 18 0501 10 00000 180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</si>
  <si>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</si>
  <si>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>2 18 0000 00 00000 180</t>
  </si>
  <si>
    <t xml:space="preserve">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</si>
  <si>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2 18 0000 00 0000 000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</si>
  <si>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</si>
  <si>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2 02 04014 10 0000 151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</si>
  <si>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уровня.</t>
  </si>
  <si>
    <t xml:space="preserve">  2 02 04012 10 0000 151</t>
  </si>
  <si>
    <t xml:space="preserve">  2 02 04000 00 0000 151</t>
  </si>
  <si>
    <t>Субвенции бюджетам поселений на осуществление первичного воинского учета на территориях, где отсутствуют военные комиссариаты.</t>
  </si>
  <si>
    <t xml:space="preserve"> 2 02 03015 10 0000 151</t>
  </si>
  <si>
    <t xml:space="preserve">Субвенции бюджетам субъектов Российской Федерации и муниципальных образований </t>
  </si>
  <si>
    <t xml:space="preserve">  2 02 03000 00 0000 151</t>
  </si>
  <si>
    <t>Дотации бюджетам поселений на выравнивание уровня бюджетной обеспеченности.</t>
  </si>
  <si>
    <t xml:space="preserve"> 2 02 01001 10 0000 151</t>
  </si>
  <si>
    <t>Дотации бюджетам субъектов Российской Федерации и муниципальных образований</t>
  </si>
  <si>
    <t xml:space="preserve"> 2 02 01000 00 0000 151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</si>
  <si>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</si>
  <si>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</si>
  <si>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</si>
  <si>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</si>
  <si>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Невыясненные поступления, зачисляемые в бюджеты сельских  поселений</t>
  </si>
  <si>
    <t>117 01050 10 0000 180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</si>
  <si>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</si>
  <si>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116 90050 10 0000 140</t>
  </si>
  <si>
    <t>ШТРАФЫ, САНКЦИИ, ВОЗМЕЩЕНИЕ УЩЕРБА</t>
  </si>
  <si>
    <t>116 00000 00 0000 000</t>
  </si>
  <si>
    <t>Прочие доходы от компенсации затрат бюджетов сельских поселений</t>
  </si>
  <si>
    <t>1 13 02995 10 0000 130</t>
  </si>
  <si>
    <t>ДОХОДЫ ОТ ОКАЗАНИЯ ПЛАТНЫХ УСЛУГ (РАБОТ) КОМПЕНСАЦИИ ЗАТРАТ ГОСУДАРСТВА</t>
  </si>
  <si>
    <t>Неналоговые поступления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</si>
  <si>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</si>
  <si>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</si>
  <si>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</si>
  <si>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</si>
  <si>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</si>
  <si>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</si>
  <si>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НАЛОГИ НА ИМУЩЕСТВО</t>
  </si>
  <si>
    <t>1 06 00000 00 0000 000</t>
  </si>
  <si>
    <t>Единый сельскохозяйственный налог</t>
  </si>
  <si>
    <t xml:space="preserve"> 1 05 03000 01 0000 110</t>
  </si>
  <si>
    <t>НАЛОГИ ПА СОВОКУПНЫЙ ДОХОД</t>
  </si>
  <si>
    <t xml:space="preserve"> 1 05 00000 00 0000 000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</si>
  <si>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(перерасчеты, недоимка и задолженность по сответствующему платежу, в том числе отменённому)</t>
  </si>
  <si>
    <t>1 01 020300 11 000 110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</si>
  <si>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</si>
  <si>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1 01 020300 10 000 110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</si>
  <si>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</si>
  <si>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1 01 020100 12 000 110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</si>
  <si>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сответствующему платежу, в том числе отменённому)</t>
  </si>
  <si>
    <t>1 01 020100 11 000 110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</si>
  <si>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</si>
  <si>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</si>
  <si>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</si>
  <si>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</t>
  </si>
  <si>
    <t>НАЛОГИ НА ПРИБЫЛЬ (ДОХОД), ПРИРОСТ КАПИТАЛА</t>
  </si>
  <si>
    <t xml:space="preserve"> 1 01 00000 00 0000 000</t>
  </si>
  <si>
    <t>неналоговые доходы</t>
  </si>
  <si>
    <t>налоговые доходы</t>
  </si>
  <si>
    <t xml:space="preserve"> налоговые и неналоговые доходы</t>
  </si>
  <si>
    <t>Кассовое исполнение, тыс.рублей</t>
  </si>
  <si>
    <t>Годовые бюджетные назначения, тыс.рублей</t>
  </si>
  <si>
    <t>Наименование показателя</t>
  </si>
  <si>
    <t>КБК</t>
  </si>
  <si>
    <t>(тыс.руб.)</t>
  </si>
  <si>
    <t xml:space="preserve">Налоговые и неналоговые доходы </t>
  </si>
  <si>
    <t>Приложение № 1</t>
  </si>
  <si>
    <t xml:space="preserve">  2 02 40014 10 0000 150</t>
  </si>
  <si>
    <t xml:space="preserve">  2 02 45160 10 0000 150</t>
  </si>
  <si>
    <t>Межбюджетные трансферты, передаваемые бюджетам поселений на проведение Всероссийского форума профессиональной ориентации "ПроеКТОриЯ"</t>
  </si>
  <si>
    <t xml:space="preserve">  2 02 40000 00 0000 150</t>
  </si>
  <si>
    <t>2 02 90054 10 0000 150</t>
  </si>
  <si>
    <t>Прочие безвозмездные поступления в бюджеты сельских поселений от бюджетов муниципальных районов</t>
  </si>
  <si>
    <t>2 02 90000 00 0000 150</t>
  </si>
  <si>
    <t>Прочие безвозмездные поступления от других бюджетов бюджетной системы</t>
  </si>
  <si>
    <t xml:space="preserve"> 2 02 35118 10 0000 150</t>
  </si>
  <si>
    <t xml:space="preserve">  2 02 35118 00 0000 150</t>
  </si>
  <si>
    <t xml:space="preserve"> 2 02 15001 10 0000 150</t>
  </si>
  <si>
    <t xml:space="preserve"> 2 02 15000 00 0000 150</t>
  </si>
  <si>
    <t xml:space="preserve">  Прочие поступления от денежных взысканий (штрафов) и иных сумм в возмещение ущерба, зачисляемые в бюджеты сельских  поселений</t>
  </si>
  <si>
    <t xml:space="preserve">  ШТРАФЫ, САНКЦИИ, ВОЗМЕЩЕНИЕ УЩЕРБА</t>
  </si>
  <si>
    <t>прочие  доходы от компенсации затрат бюджетов сельских поселений</t>
  </si>
  <si>
    <t xml:space="preserve"> 1 05 03011 01 0000 110</t>
  </si>
  <si>
    <t>Единый сельскохозяйственный налог, уплачиваемый организациями</t>
  </si>
  <si>
    <t xml:space="preserve">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</si>
  <si>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</si>
  <si>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101 020100 10 000 110</t>
  </si>
  <si>
    <t>182</t>
  </si>
  <si>
    <t>Управление Федеральной налоговой службы  по Республике Бурятия</t>
  </si>
  <si>
    <t xml:space="preserve">  ДОХОДЫ,  всего</t>
  </si>
  <si>
    <t>доходов  бюджета поселения</t>
  </si>
  <si>
    <t>администратора поступлений</t>
  </si>
  <si>
    <t>Код бюджетной классификации</t>
  </si>
  <si>
    <t>Объем безвозмездных поступлений</t>
  </si>
  <si>
    <t>Приложение № 2</t>
  </si>
  <si>
    <t>Всего расходов</t>
  </si>
  <si>
    <t>000</t>
  </si>
  <si>
    <t>000 00 00</t>
  </si>
  <si>
    <t>09</t>
  </si>
  <si>
    <t>11 02</t>
  </si>
  <si>
    <t xml:space="preserve"> 000 00 00 </t>
  </si>
  <si>
    <t>Физическая культура и спорт</t>
  </si>
  <si>
    <t>11 00</t>
  </si>
  <si>
    <t>08 04</t>
  </si>
  <si>
    <t>08 01</t>
  </si>
  <si>
    <t xml:space="preserve">000 00 00 </t>
  </si>
  <si>
    <t>Культура,кинематография,средства массовой информации</t>
  </si>
  <si>
    <t>08 00</t>
  </si>
  <si>
    <t>Профессиональная подготовка, переподготовка и повышение квалификации</t>
  </si>
  <si>
    <t>07 05</t>
  </si>
  <si>
    <t>Образование</t>
  </si>
  <si>
    <t>07 00</t>
  </si>
  <si>
    <t>05 03</t>
  </si>
  <si>
    <t>Коммунальное хозяйство</t>
  </si>
  <si>
    <t>05 02</t>
  </si>
  <si>
    <t>Жилищно-коммунальное хозяйство</t>
  </si>
  <si>
    <t>05 00</t>
  </si>
  <si>
    <t>04 12</t>
  </si>
  <si>
    <t>Национальная экономика</t>
  </si>
  <si>
    <t>04 00</t>
  </si>
  <si>
    <t>Защита населения и территории от черезвычайных ситуаций природного и техногенного характера, пожарноя безопасность</t>
  </si>
  <si>
    <t>03 10</t>
  </si>
  <si>
    <t>Национальная безопасность и правоохранительная деятельность</t>
  </si>
  <si>
    <t>03 00</t>
  </si>
  <si>
    <t>02 03</t>
  </si>
  <si>
    <t xml:space="preserve"> 000</t>
  </si>
  <si>
    <t>Национальная оборона</t>
  </si>
  <si>
    <t>02 00</t>
  </si>
  <si>
    <t>01 13</t>
  </si>
  <si>
    <t>Резрвные фонды</t>
  </si>
  <si>
    <t>01 11</t>
  </si>
  <si>
    <t>01 07</t>
  </si>
  <si>
    <t xml:space="preserve">Обеспечение деятельности финансовых, налоговых и таможенных органов и органов финансового (финансового- бюджетного)надзора </t>
  </si>
  <si>
    <t>01 06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</si>
  <si>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Федерации, местных администраций</t>
  </si>
  <si>
    <t>01 04</t>
  </si>
  <si>
    <t>Функционирование высшего должностного лица субъекта Российской Федерации и органа местного самоуправления</t>
  </si>
  <si>
    <t>01 02</t>
  </si>
  <si>
    <t xml:space="preserve"> 000 00 00</t>
  </si>
  <si>
    <t>Общегосударственные вопросы</t>
  </si>
  <si>
    <t>01 00</t>
  </si>
  <si>
    <t>% исполнения сводной бюджетной росписи</t>
  </si>
  <si>
    <t>% исполнения утвержденных назначений</t>
  </si>
  <si>
    <t>Уточненная сводная бюджетная роспись, тыс.рублей</t>
  </si>
  <si>
    <t>Утвержденные бюджетные назначения, тыс.рублей</t>
  </si>
  <si>
    <t>ВР</t>
  </si>
  <si>
    <t>ЦСР</t>
  </si>
  <si>
    <t>ПР</t>
  </si>
  <si>
    <t>Рз</t>
  </si>
  <si>
    <t>Гл</t>
  </si>
  <si>
    <t xml:space="preserve">Наименование разделов </t>
  </si>
  <si>
    <t>Раздел, подраздел</t>
  </si>
  <si>
    <t>Распределение бюджетных ассигнований</t>
  </si>
  <si>
    <t>Приложение №3</t>
  </si>
  <si>
    <t>ИТОГО источников финансирования</t>
  </si>
  <si>
    <t>3791,52041</t>
  </si>
  <si>
    <t>Уменьшение прочих остатков денежных средств бюжетов сельских поселений</t>
  </si>
  <si>
    <t>Уменьшение остатков средств бюджетов</t>
  </si>
  <si>
    <t>-3616,916</t>
  </si>
  <si>
    <t>Увеличение прочих остатков денежных средств бюджетов сельских поселений</t>
  </si>
  <si>
    <t>Увеличение остатков средств бюджетов</t>
  </si>
  <si>
    <t>Изменение остатков средств на счетах по учету средств бюджетов</t>
  </si>
  <si>
    <t xml:space="preserve">коды груп, подгрупп, статей,видов </t>
  </si>
  <si>
    <t>Наименование</t>
  </si>
  <si>
    <t xml:space="preserve">                                      Источники финансирования дефицита  местного бюджета</t>
  </si>
  <si>
    <t>Приложение № 5</t>
  </si>
  <si>
    <t>Налоговые и неналоговые доходы</t>
  </si>
  <si>
    <t>Налоговые доходы</t>
  </si>
  <si>
    <t>Неналоговые доходы</t>
  </si>
  <si>
    <t>1 01 00000 00 0000 000</t>
  </si>
  <si>
    <t>1 05 00000 00 0000 000</t>
  </si>
  <si>
    <t>1 01 02000 01 0000 110</t>
  </si>
  <si>
    <t>1 01 02010 01 0000 110</t>
  </si>
  <si>
    <t>1 05 03010 01 0000 110</t>
  </si>
  <si>
    <t>1 13 00000 00 0000 000</t>
  </si>
  <si>
    <t xml:space="preserve"> 0 10 50000 00 0000 000</t>
  </si>
  <si>
    <t xml:space="preserve"> 0 10 50000 00 0000 500</t>
  </si>
  <si>
    <t xml:space="preserve"> 0 10 50201 10 0000 610</t>
  </si>
  <si>
    <t xml:space="preserve"> 0 10 50000 00 0000 600</t>
  </si>
  <si>
    <t xml:space="preserve"> 0 10 50201 10 0000 510</t>
  </si>
  <si>
    <t>Иные выплаты персоналу государственных (муниципальных) органов, за исключением фонда оплаты труда</t>
  </si>
  <si>
    <t xml:space="preserve">Межбюджетные трансферты </t>
  </si>
  <si>
    <t>Субсидии бюджетам бюджетной системы Российской Федерации (межбюджетные субсидии)</t>
  </si>
  <si>
    <t>2 02 20000 00 0000 150</t>
  </si>
  <si>
    <t>2 02 25513 10 0000 150</t>
  </si>
  <si>
    <t>Субсидии бюджетам сельских поселений на развитие сети учреждений культурно-досугового типа</t>
  </si>
  <si>
    <t>2 08 00000 00 0000 000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</si>
  <si>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</si>
  <si>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</si>
  <si>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</si>
  <si>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9990074810</t>
  </si>
  <si>
    <t>Финансовое обеспечение расходных обязательств, возникающих при выполнении полномочий по решению вопросов местного значения</t>
  </si>
  <si>
    <t>999А155130</t>
  </si>
  <si>
    <t>Развитие сети учреждений культурно-досугового типа</t>
  </si>
  <si>
    <t>Закупка товаров, работ, услуг в целях капитального</t>
  </si>
  <si>
    <t>к Постановлению №10 от 24 июль 2024 г</t>
  </si>
  <si>
    <t xml:space="preserve"> "Об утверждении отчета об исполнении бюджета муниципального 
образования сельского поселения «Краснопартизанское» за II квартал 2024 год" 
</t>
  </si>
  <si>
    <t xml:space="preserve"> по разделам , подразделам класcификации расходов бюджета за II квартал 2024 года</t>
  </si>
  <si>
    <t>Исполнение за   II квартал 2024 года, тыс.рублей</t>
  </si>
  <si>
    <t>Финансовая поддержка ТОС посредством республиканского конкурса «Лучшее территориальное общественное самоуправление»</t>
  </si>
  <si>
    <t>Исполнение за  II квартал 2024 г, 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</si>
</sst>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00"/>
    <numFmt numFmtId="165" formatCode="0.00000"/>
    <numFmt numFmtId="166" formatCode="0.0"/>
    <numFmt numFmtId="167" formatCode="&quot;&quot;###,##0.00"/>
    <numFmt numFmtId="168" formatCode="&quot;&quot;###,##0.00000"/>
    <numFmt numFmtId="169" formatCode="_-* #,##0.00_р_._-;\-* #,##0.00_р_._-;_-* &quot;-&quot;??_р_._-;_-@_-"/>
    <numFmt numFmtId="170" formatCode="#,##0.0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sz val="9"/>
      <color rgb="FFFF0000"/>
      <name val="Times New Roman"/>
      <family val="1"/>
      <charset val="204"/>
    </font>
    <font>
      <sz val="8"/>
      <name val="Arial Cyr"/>
    </font>
    <font>
      <sz val="8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</font>
    <font>
      <b/>
      <sz val="10"/>
      <name val="Times"/>
      <family val="1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12" fillId="5" borderId="0" applyNumberFormat="0" applyBorder="0" applyAlignment="0" applyProtection="0"/>
    <xf numFmtId="0" fontId="21" fillId="0" borderId="3">
      <alignment horizontal="left" wrapText="1" indent="2"/>
    </xf>
    <xf numFmtId="49" fontId="22" fillId="0" borderId="5">
      <alignment horizontal="center"/>
    </xf>
    <xf numFmtId="49" fontId="21" fillId="0" borderId="5">
      <alignment horizontal="center"/>
    </xf>
    <xf numFmtId="169" fontId="16" fillId="0" borderId="0" applyFont="0" applyFill="0" applyBorder="0" applyAlignment="0" applyProtection="0"/>
    <xf numFmtId="0" fontId="21" fillId="0" borderId="13">
      <alignment horizontal="left" wrapText="1" indent="2"/>
    </xf>
    <xf numFmtId="0" fontId="5" fillId="0" borderId="0"/>
  </cellStyleXfs>
  <cellXfs count="2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4" fillId="0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3" fillId="0" borderId="1" xfId="0" applyFont="1" applyBorder="1"/>
    <xf numFmtId="0" fontId="8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1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/>
    </xf>
    <xf numFmtId="0" fontId="1" fillId="0" borderId="1" xfId="0" applyFont="1" applyBorder="1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2" fillId="0" borderId="0" xfId="0" applyFont="1" applyAlignment="1">
      <alignment wrapText="1"/>
    </xf>
    <xf numFmtId="0" fontId="1" fillId="2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13" fillId="5" borderId="1" xfId="2" applyFont="1" applyBorder="1" applyAlignment="1">
      <alignment horizontal="left" vertical="center" wrapText="1"/>
    </xf>
    <xf numFmtId="0" fontId="14" fillId="5" borderId="1" xfId="2" applyFont="1" applyBorder="1" applyAlignment="1">
      <alignment horizontal="left" vertical="center" wrapText="1"/>
    </xf>
    <xf numFmtId="0" fontId="15" fillId="5" borderId="1" xfId="2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15" fillId="5" borderId="1" xfId="2" applyNumberFormat="1" applyFont="1" applyBorder="1" applyAlignment="1">
      <alignment horizontal="center" vertical="center" wrapText="1"/>
    </xf>
    <xf numFmtId="0" fontId="15" fillId="5" borderId="1" xfId="2" applyNumberFormat="1" applyFont="1" applyBorder="1" applyAlignment="1">
      <alignment horizontal="center" vertical="center" wrapText="1"/>
    </xf>
    <xf numFmtId="165" fontId="15" fillId="5" borderId="2" xfId="2" applyNumberFormat="1" applyFont="1" applyBorder="1" applyAlignment="1">
      <alignment horizontal="center" vertical="center" wrapText="1"/>
    </xf>
    <xf numFmtId="165" fontId="15" fillId="5" borderId="2" xfId="2" applyNumberFormat="1" applyFont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vertical="center"/>
    </xf>
    <xf numFmtId="2" fontId="0" fillId="0" borderId="1" xfId="0" applyNumberFormat="1" applyBorder="1"/>
    <xf numFmtId="0" fontId="1" fillId="0" borderId="4" xfId="3" applyNumberFormat="1" applyFont="1" applyBorder="1" applyAlignment="1" applyProtection="1">
      <alignment wrapText="1"/>
    </xf>
    <xf numFmtId="49" fontId="23" fillId="0" borderId="5" xfId="4" applyNumberFormat="1" applyFont="1" applyAlignment="1" applyProtection="1">
      <alignment horizontal="left" vertical="top"/>
      <protection locked="0"/>
    </xf>
    <xf numFmtId="2" fontId="24" fillId="0" borderId="1" xfId="0" applyNumberFormat="1" applyFont="1" applyBorder="1"/>
    <xf numFmtId="0" fontId="25" fillId="0" borderId="1" xfId="0" applyNumberFormat="1" applyFont="1" applyFill="1" applyBorder="1" applyAlignment="1" applyProtection="1">
      <alignment vertical="top" wrapText="1"/>
    </xf>
    <xf numFmtId="49" fontId="26" fillId="0" borderId="5" xfId="4" applyNumberFormat="1" applyFont="1" applyAlignment="1" applyProtection="1">
      <alignment horizontal="left" vertical="top"/>
      <protection locked="0"/>
    </xf>
    <xf numFmtId="0" fontId="1" fillId="0" borderId="3" xfId="3" applyNumberFormat="1" applyFont="1" applyAlignment="1" applyProtection="1">
      <alignment wrapText="1"/>
    </xf>
    <xf numFmtId="0" fontId="0" fillId="0" borderId="1" xfId="0" applyBorder="1"/>
    <xf numFmtId="0" fontId="25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 wrapText="1"/>
    </xf>
    <xf numFmtId="0" fontId="27" fillId="0" borderId="1" xfId="0" applyNumberFormat="1" applyFont="1" applyFill="1" applyBorder="1" applyAlignment="1" applyProtection="1">
      <alignment vertical="top"/>
    </xf>
    <xf numFmtId="0" fontId="27" fillId="0" borderId="1" xfId="0" applyNumberFormat="1" applyFont="1" applyFill="1" applyBorder="1" applyAlignment="1" applyProtection="1">
      <alignment vertical="top" wrapText="1"/>
    </xf>
    <xf numFmtId="2" fontId="24" fillId="0" borderId="1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2" fontId="0" fillId="0" borderId="1" xfId="0" applyNumberFormat="1" applyBorder="1" applyAlignment="1"/>
    <xf numFmtId="2" fontId="0" fillId="0" borderId="1" xfId="0" applyNumberFormat="1" applyBorder="1" applyAlignment="1">
      <alignment horizontal="right"/>
    </xf>
    <xf numFmtId="0" fontId="27" fillId="0" borderId="1" xfId="0" applyNumberFormat="1" applyFont="1" applyFill="1" applyBorder="1" applyAlignment="1" applyProtection="1">
      <alignment horizontal="left" vertical="top"/>
    </xf>
    <xf numFmtId="2" fontId="24" fillId="0" borderId="1" xfId="0" applyNumberFormat="1" applyFont="1" applyBorder="1" applyAlignment="1"/>
    <xf numFmtId="0" fontId="28" fillId="0" borderId="1" xfId="0" applyNumberFormat="1" applyFont="1" applyFill="1" applyBorder="1" applyAlignment="1" applyProtection="1">
      <alignment horizontal="left" vertical="top"/>
    </xf>
    <xf numFmtId="0" fontId="24" fillId="0" borderId="0" xfId="0" applyFont="1"/>
    <xf numFmtId="0" fontId="3" fillId="0" borderId="1" xfId="0" applyFont="1" applyFill="1" applyBorder="1" applyAlignment="1">
      <alignment horizontal="left" vertical="top" wrapText="1"/>
    </xf>
    <xf numFmtId="49" fontId="28" fillId="0" borderId="1" xfId="0" applyNumberFormat="1" applyFont="1" applyFill="1" applyBorder="1" applyAlignment="1">
      <alignment horizontal="left" vertical="justify" shrinkToFit="1"/>
    </xf>
    <xf numFmtId="2" fontId="16" fillId="0" borderId="1" xfId="0" applyNumberFormat="1" applyFont="1" applyBorder="1"/>
    <xf numFmtId="3" fontId="1" fillId="0" borderId="1" xfId="0" applyNumberFormat="1" applyFont="1" applyFill="1" applyBorder="1" applyAlignment="1" applyProtection="1">
      <alignment horizontal="left" vertical="top"/>
    </xf>
    <xf numFmtId="165" fontId="16" fillId="0" borderId="1" xfId="0" applyNumberFormat="1" applyFont="1" applyBorder="1"/>
    <xf numFmtId="165" fontId="24" fillId="0" borderId="6" xfId="0" applyNumberFormat="1" applyFont="1" applyBorder="1"/>
    <xf numFmtId="0" fontId="4" fillId="0" borderId="3" xfId="3" applyNumberFormat="1" applyFont="1" applyAlignment="1" applyProtection="1">
      <alignment horizontal="left" vertical="top" wrapText="1"/>
    </xf>
    <xf numFmtId="3" fontId="3" fillId="0" borderId="6" xfId="0" applyNumberFormat="1" applyFont="1" applyFill="1" applyBorder="1" applyAlignment="1" applyProtection="1">
      <alignment horizontal="left" vertical="top"/>
    </xf>
    <xf numFmtId="3" fontId="3" fillId="0" borderId="1" xfId="0" applyNumberFormat="1" applyFont="1" applyFill="1" applyBorder="1" applyAlignment="1" applyProtection="1">
      <alignment horizontal="left" vertical="top"/>
    </xf>
    <xf numFmtId="49" fontId="1" fillId="0" borderId="5" xfId="5" applyNumberFormat="1" applyFont="1" applyAlignment="1" applyProtection="1">
      <alignment horizontal="left" vertical="justify" wrapText="1"/>
    </xf>
    <xf numFmtId="167" fontId="2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43" fontId="9" fillId="0" borderId="1" xfId="6" applyNumberFormat="1" applyFont="1" applyBorder="1" applyAlignment="1">
      <alignment horizontal="left" vertical="top" wrapText="1"/>
    </xf>
    <xf numFmtId="167" fontId="2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43" fontId="9" fillId="0" borderId="10" xfId="6" applyNumberFormat="1" applyFont="1" applyBorder="1" applyAlignment="1">
      <alignment horizontal="left" vertical="top" wrapText="1"/>
    </xf>
    <xf numFmtId="0" fontId="7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vertical="top"/>
    </xf>
    <xf numFmtId="49" fontId="23" fillId="0" borderId="5" xfId="4" applyNumberFormat="1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31" fillId="0" borderId="8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/>
    <xf numFmtId="2" fontId="3" fillId="0" borderId="1" xfId="0" applyNumberFormat="1" applyFont="1" applyBorder="1"/>
    <xf numFmtId="0" fontId="4" fillId="0" borderId="3" xfId="3" applyNumberFormat="1" applyFont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/>
    </xf>
    <xf numFmtId="0" fontId="32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/>
    </xf>
    <xf numFmtId="0" fontId="33" fillId="0" borderId="1" xfId="0" applyNumberFormat="1" applyFont="1" applyFill="1" applyBorder="1" applyAlignment="1" applyProtection="1">
      <alignment vertical="top"/>
    </xf>
    <xf numFmtId="49" fontId="1" fillId="0" borderId="2" xfId="0" applyNumberFormat="1" applyFont="1" applyFill="1" applyBorder="1" applyAlignment="1">
      <alignment horizontal="center" vertical="top" shrinkToFit="1"/>
    </xf>
    <xf numFmtId="49" fontId="3" fillId="0" borderId="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34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8"/>
    <xf numFmtId="0" fontId="35" fillId="0" borderId="0" xfId="8" applyFont="1"/>
    <xf numFmtId="0" fontId="1" fillId="0" borderId="0" xfId="8" applyFont="1"/>
    <xf numFmtId="0" fontId="7" fillId="0" borderId="0" xfId="8" applyFont="1"/>
    <xf numFmtId="0" fontId="3" fillId="0" borderId="0" xfId="8" applyFont="1"/>
    <xf numFmtId="165" fontId="1" fillId="0" borderId="1" xfId="6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 wrapText="1"/>
    </xf>
    <xf numFmtId="168" fontId="9" fillId="0" borderId="8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8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 wrapText="1"/>
    </xf>
    <xf numFmtId="165" fontId="4" fillId="0" borderId="1" xfId="8" applyNumberFormat="1" applyFont="1" applyBorder="1" applyAlignment="1">
      <alignment horizontal="center" vertical="center"/>
    </xf>
    <xf numFmtId="2" fontId="4" fillId="0" borderId="1" xfId="8" applyNumberFormat="1" applyFont="1" applyBorder="1" applyAlignment="1">
      <alignment horizontal="center" vertical="center"/>
    </xf>
    <xf numFmtId="165" fontId="7" fillId="0" borderId="1" xfId="8" applyNumberFormat="1" applyFont="1" applyBorder="1" applyAlignment="1">
      <alignment horizontal="center" vertical="center"/>
    </xf>
    <xf numFmtId="2" fontId="7" fillId="0" borderId="1" xfId="8" applyNumberFormat="1" applyFont="1" applyBorder="1" applyAlignment="1">
      <alignment horizontal="center" vertical="center"/>
    </xf>
    <xf numFmtId="0" fontId="4" fillId="0" borderId="1" xfId="8" applyFont="1" applyBorder="1" applyAlignment="1">
      <alignment horizontal="left" vertical="center" wrapText="1"/>
    </xf>
    <xf numFmtId="0" fontId="7" fillId="0" borderId="1" xfId="8" applyFont="1" applyBorder="1" applyAlignment="1">
      <alignment horizontal="left" vertical="center" wrapText="1"/>
    </xf>
    <xf numFmtId="0" fontId="7" fillId="0" borderId="12" xfId="8" applyFont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7" applyNumberFormat="1" applyFont="1" applyBorder="1" applyAlignment="1" applyProtection="1">
      <alignment vertical="center" wrapText="1"/>
    </xf>
    <xf numFmtId="0" fontId="1" fillId="0" borderId="6" xfId="7" applyNumberFormat="1" applyFont="1" applyBorder="1" applyAlignment="1" applyProtection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0" borderId="0" xfId="0" applyFont="1" applyAlignment="1">
      <alignment horizontal="right"/>
    </xf>
    <xf numFmtId="0" fontId="29" fillId="0" borderId="8" xfId="0" applyFont="1" applyBorder="1" applyAlignment="1">
      <alignment horizontal="left" vertical="top" wrapText="1"/>
    </xf>
    <xf numFmtId="2" fontId="36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7" xfId="0" applyNumberFormat="1" applyFont="1" applyFill="1" applyBorder="1" applyAlignment="1" applyProtection="1">
      <alignment horizontal="left" vertical="top"/>
    </xf>
    <xf numFmtId="0" fontId="6" fillId="0" borderId="0" xfId="0" applyFont="1" applyFill="1" applyAlignment="1">
      <alignment horizontal="center" vertical="center" wrapText="1"/>
    </xf>
    <xf numFmtId="0" fontId="30" fillId="0" borderId="0" xfId="0" applyFont="1" applyFill="1" applyAlignment="1"/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horizontal="right" vertical="center" wrapText="1"/>
    </xf>
    <xf numFmtId="0" fontId="1" fillId="0" borderId="11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8" applyFont="1" applyAlignment="1">
      <alignment horizontal="center" wrapText="1"/>
    </xf>
    <xf numFmtId="0" fontId="35" fillId="0" borderId="0" xfId="8" applyFont="1" applyAlignment="1">
      <alignment horizontal="center" wrapText="1"/>
    </xf>
    <xf numFmtId="0" fontId="1" fillId="0" borderId="0" xfId="8" applyFont="1" applyAlignment="1">
      <alignment horizontal="right" vertical="center" wrapText="1"/>
    </xf>
    <xf numFmtId="0" fontId="1" fillId="0" borderId="0" xfId="8" applyFont="1" applyAlignment="1">
      <alignment horizontal="right"/>
    </xf>
    <xf numFmtId="0" fontId="4" fillId="0" borderId="2" xfId="8" applyFont="1" applyBorder="1" applyAlignment="1">
      <alignment horizontal="center"/>
    </xf>
    <xf numFmtId="0" fontId="4" fillId="0" borderId="7" xfId="8" applyFont="1" applyBorder="1" applyAlignment="1">
      <alignment horizontal="center"/>
    </xf>
    <xf numFmtId="165" fontId="4" fillId="6" borderId="2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</cellXfs>
  <cellStyles count="9">
    <cellStyle name="xl32" xfId="3"/>
    <cellStyle name="xl45" xfId="4"/>
    <cellStyle name="xl46" xfId="5"/>
    <cellStyle name="xl76" xfId="7"/>
    <cellStyle name="Обычный" xfId="0" builtinId="0"/>
    <cellStyle name="Обычный 2" xfId="8"/>
    <cellStyle name="Обычный_функциональная" xfId="1"/>
    <cellStyle name="Финансовый 2" xfId="6"/>
    <cellStyle name="Хороший" xfId="2" builtinId="2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110" zoomScaleNormal="110" workbookViewId="0">
      <selection activeCell="I4" sqref="I4"/>
    </sheetView>
  </sheetViews>
  <sheetFormatPr defaultRowHeight="13.2" x14ac:dyDescent="0.25"/>
  <cols>
    <col min="1" max="1" width="23.6640625" customWidth="1"/>
    <col min="2" max="2" width="63" customWidth="1"/>
    <col min="3" max="4" width="11.5546875" customWidth="1"/>
    <col min="5" max="5" width="10.88671875" customWidth="1"/>
    <col min="6" max="6" width="9.109375" hidden="1" customWidth="1"/>
  </cols>
  <sheetData>
    <row r="1" spans="1:6" x14ac:dyDescent="0.25">
      <c r="C1" s="125"/>
      <c r="D1" s="217" t="s">
        <v>250</v>
      </c>
      <c r="E1" s="217"/>
    </row>
    <row r="2" spans="1:6" x14ac:dyDescent="0.25">
      <c r="C2" s="125"/>
      <c r="D2" s="5"/>
      <c r="E2" s="212" t="s">
        <v>379</v>
      </c>
    </row>
    <row r="3" spans="1:6" ht="35.25" customHeight="1" x14ac:dyDescent="0.25">
      <c r="A3" s="224" t="s">
        <v>380</v>
      </c>
      <c r="B3" s="224"/>
      <c r="C3" s="224"/>
      <c r="D3" s="224"/>
      <c r="E3" s="224"/>
      <c r="F3" s="224"/>
    </row>
    <row r="4" spans="1:6" ht="41.25" customHeight="1" x14ac:dyDescent="0.25">
      <c r="A4" s="220" t="s">
        <v>249</v>
      </c>
      <c r="B4" s="221"/>
      <c r="C4" s="221"/>
      <c r="D4" s="221"/>
      <c r="E4" s="124" t="s">
        <v>248</v>
      </c>
    </row>
    <row r="5" spans="1:6" ht="54.75" customHeight="1" x14ac:dyDescent="0.25">
      <c r="A5" s="183" t="s">
        <v>247</v>
      </c>
      <c r="B5" s="183" t="s">
        <v>246</v>
      </c>
      <c r="C5" s="13" t="s">
        <v>245</v>
      </c>
      <c r="D5" s="184" t="s">
        <v>244</v>
      </c>
      <c r="E5" s="185" t="s">
        <v>163</v>
      </c>
    </row>
    <row r="6" spans="1:6" x14ac:dyDescent="0.25">
      <c r="A6" s="145" t="s">
        <v>350</v>
      </c>
      <c r="B6" s="145"/>
      <c r="C6" s="52">
        <f>C7+C8</f>
        <v>330</v>
      </c>
      <c r="D6" s="52">
        <f>D7+D8</f>
        <v>114.43442</v>
      </c>
      <c r="E6" s="48">
        <f>D6/C6*100</f>
        <v>34.677096969696969</v>
      </c>
    </row>
    <row r="7" spans="1:6" x14ac:dyDescent="0.25">
      <c r="A7" s="222" t="s">
        <v>351</v>
      </c>
      <c r="B7" s="223"/>
      <c r="C7" s="49">
        <f>C9+C17+C19</f>
        <v>330</v>
      </c>
      <c r="D7" s="49">
        <f>D9+D17+D19</f>
        <v>114.43442</v>
      </c>
      <c r="E7" s="48">
        <f>D7/C7*100</f>
        <v>34.677096969696969</v>
      </c>
    </row>
    <row r="8" spans="1:6" x14ac:dyDescent="0.25">
      <c r="A8" s="222" t="s">
        <v>352</v>
      </c>
      <c r="B8" s="223"/>
      <c r="C8" s="49">
        <f>C23</f>
        <v>0</v>
      </c>
      <c r="D8" s="49">
        <f>D23</f>
        <v>0</v>
      </c>
      <c r="E8" s="48" t="s">
        <v>177</v>
      </c>
    </row>
    <row r="9" spans="1:6" ht="17.25" customHeight="1" x14ac:dyDescent="0.25">
      <c r="A9" s="153" t="s">
        <v>353</v>
      </c>
      <c r="B9" s="153" t="s">
        <v>239</v>
      </c>
      <c r="C9" s="52">
        <f>C10</f>
        <v>38</v>
      </c>
      <c r="D9" s="52">
        <f>D10</f>
        <v>43.5762</v>
      </c>
      <c r="E9" s="48">
        <f>D9/C9*100</f>
        <v>114.67421052631579</v>
      </c>
    </row>
    <row r="10" spans="1:6" x14ac:dyDescent="0.25">
      <c r="A10" s="134" t="s">
        <v>355</v>
      </c>
      <c r="B10" s="134" t="s">
        <v>238</v>
      </c>
      <c r="C10" s="49">
        <f>C11+C12+C15</f>
        <v>38</v>
      </c>
      <c r="D10" s="49">
        <f>D11+D15</f>
        <v>43.5762</v>
      </c>
      <c r="E10" s="48">
        <f>D10/C10*100</f>
        <v>114.67421052631579</v>
      </c>
    </row>
    <row r="11" spans="1:6" ht="52.5" customHeight="1" x14ac:dyDescent="0.25">
      <c r="A11" s="134" t="s">
        <v>356</v>
      </c>
      <c r="B11" s="96" t="s">
        <v>237</v>
      </c>
      <c r="C11" s="49">
        <f>C13+C14</f>
        <v>38</v>
      </c>
      <c r="D11" s="179">
        <f>D13+D14</f>
        <v>43.575740000000003</v>
      </c>
      <c r="E11" s="48">
        <f>D11/C11*100</f>
        <v>114.673</v>
      </c>
    </row>
    <row r="12" spans="1:6" ht="42.75" hidden="1" customHeight="1" x14ac:dyDescent="0.25">
      <c r="A12" s="134" t="s">
        <v>236</v>
      </c>
      <c r="B12" s="93" t="s">
        <v>235</v>
      </c>
      <c r="C12" s="49">
        <v>0</v>
      </c>
      <c r="D12" s="179"/>
      <c r="E12" s="48"/>
    </row>
    <row r="13" spans="1:6" ht="77.25" customHeight="1" x14ac:dyDescent="0.25">
      <c r="A13" s="123" t="s">
        <v>234</v>
      </c>
      <c r="B13" s="122" t="s">
        <v>233</v>
      </c>
      <c r="C13" s="180">
        <v>38</v>
      </c>
      <c r="D13" s="180">
        <v>43.575740000000003</v>
      </c>
      <c r="E13" s="181">
        <f>D13/C13*100</f>
        <v>114.673</v>
      </c>
      <c r="F13" s="121">
        <f>E13*100/D13</f>
        <v>263.15789473684208</v>
      </c>
    </row>
    <row r="14" spans="1:6" ht="68.25" hidden="1" customHeight="1" x14ac:dyDescent="0.25">
      <c r="A14" s="120" t="s">
        <v>232</v>
      </c>
      <c r="B14" s="119" t="s">
        <v>231</v>
      </c>
      <c r="C14" s="182">
        <v>0</v>
      </c>
      <c r="D14" s="182">
        <v>0</v>
      </c>
      <c r="E14" s="181" t="e">
        <f t="shared" ref="E14:E18" si="0">D14/C14*100</f>
        <v>#DIV/0!</v>
      </c>
      <c r="F14" s="121">
        <v>0</v>
      </c>
    </row>
    <row r="15" spans="1:6" ht="38.25" customHeight="1" x14ac:dyDescent="0.25">
      <c r="A15" s="120" t="s">
        <v>230</v>
      </c>
      <c r="B15" s="119" t="s">
        <v>229</v>
      </c>
      <c r="C15" s="182">
        <f>C16</f>
        <v>0</v>
      </c>
      <c r="D15" s="182">
        <f>D16</f>
        <v>4.6000000000000001E-4</v>
      </c>
      <c r="E15" s="181" t="e">
        <f t="shared" si="0"/>
        <v>#DIV/0!</v>
      </c>
      <c r="F15" s="118"/>
    </row>
    <row r="16" spans="1:6" ht="53.25" customHeight="1" x14ac:dyDescent="0.25">
      <c r="A16" s="120" t="s">
        <v>228</v>
      </c>
      <c r="B16" s="119" t="s">
        <v>227</v>
      </c>
      <c r="C16" s="182">
        <v>0</v>
      </c>
      <c r="D16" s="182">
        <v>4.6000000000000001E-4</v>
      </c>
      <c r="E16" s="181" t="e">
        <f t="shared" si="0"/>
        <v>#DIV/0!</v>
      </c>
      <c r="F16" s="118"/>
    </row>
    <row r="17" spans="1:5" ht="16.5" customHeight="1" x14ac:dyDescent="0.25">
      <c r="A17" s="153" t="s">
        <v>354</v>
      </c>
      <c r="B17" s="153" t="s">
        <v>225</v>
      </c>
      <c r="C17" s="52">
        <f>C18</f>
        <v>0</v>
      </c>
      <c r="D17" s="52">
        <f>D18</f>
        <v>5.3952</v>
      </c>
      <c r="E17" s="181" t="e">
        <f t="shared" si="0"/>
        <v>#DIV/0!</v>
      </c>
    </row>
    <row r="18" spans="1:5" ht="16.5" customHeight="1" x14ac:dyDescent="0.25">
      <c r="A18" s="134" t="s">
        <v>357</v>
      </c>
      <c r="B18" s="134" t="s">
        <v>223</v>
      </c>
      <c r="C18" s="49">
        <v>0</v>
      </c>
      <c r="D18" s="49">
        <v>5.3952</v>
      </c>
      <c r="E18" s="181" t="e">
        <f t="shared" si="0"/>
        <v>#DIV/0!</v>
      </c>
    </row>
    <row r="19" spans="1:5" ht="16.5" customHeight="1" x14ac:dyDescent="0.25">
      <c r="A19" s="153" t="s">
        <v>222</v>
      </c>
      <c r="B19" s="153" t="s">
        <v>221</v>
      </c>
      <c r="C19" s="52">
        <f>C20+C21+C22</f>
        <v>292</v>
      </c>
      <c r="D19" s="52">
        <f>D20+D21+D22</f>
        <v>65.46302</v>
      </c>
      <c r="E19" s="48">
        <f>D19/C19*100</f>
        <v>22.418842465753425</v>
      </c>
    </row>
    <row r="20" spans="1:5" ht="36.75" customHeight="1" x14ac:dyDescent="0.25">
      <c r="A20" s="134" t="s">
        <v>220</v>
      </c>
      <c r="B20" s="96" t="s">
        <v>219</v>
      </c>
      <c r="C20" s="49">
        <v>17</v>
      </c>
      <c r="D20" s="49">
        <v>2.9070100000000001</v>
      </c>
      <c r="E20" s="48">
        <f>D20/C20*100</f>
        <v>17.100058823529412</v>
      </c>
    </row>
    <row r="21" spans="1:5" ht="36.75" customHeight="1" x14ac:dyDescent="0.25">
      <c r="A21" s="117" t="s">
        <v>218</v>
      </c>
      <c r="B21" s="96" t="s">
        <v>217</v>
      </c>
      <c r="C21" s="49">
        <v>15</v>
      </c>
      <c r="D21" s="49">
        <v>4.0910000000000002</v>
      </c>
      <c r="E21" s="48" t="s">
        <v>177</v>
      </c>
    </row>
    <row r="22" spans="1:5" ht="45.75" customHeight="1" x14ac:dyDescent="0.25">
      <c r="A22" s="117" t="s">
        <v>216</v>
      </c>
      <c r="B22" s="96" t="s">
        <v>215</v>
      </c>
      <c r="C22" s="49">
        <v>260</v>
      </c>
      <c r="D22" s="49">
        <v>58.465009999999999</v>
      </c>
      <c r="E22" s="48">
        <f>D22/C22*100</f>
        <v>22.486542307692307</v>
      </c>
    </row>
    <row r="23" spans="1:5" s="107" customFormat="1" ht="22.5" hidden="1" customHeight="1" x14ac:dyDescent="0.25">
      <c r="A23" s="218" t="s">
        <v>214</v>
      </c>
      <c r="B23" s="219"/>
      <c r="C23" s="52">
        <f>C24+C26</f>
        <v>0</v>
      </c>
      <c r="D23" s="52">
        <f>D24+D26</f>
        <v>0</v>
      </c>
      <c r="E23" s="48" t="s">
        <v>177</v>
      </c>
    </row>
    <row r="24" spans="1:5" s="107" customFormat="1" ht="25.5" hidden="1" customHeight="1" x14ac:dyDescent="0.25">
      <c r="A24" s="116" t="s">
        <v>358</v>
      </c>
      <c r="B24" s="100" t="s">
        <v>213</v>
      </c>
      <c r="C24" s="52">
        <f>C25</f>
        <v>0</v>
      </c>
      <c r="D24" s="52">
        <f>D25</f>
        <v>0</v>
      </c>
      <c r="E24" s="48" t="s">
        <v>177</v>
      </c>
    </row>
    <row r="25" spans="1:5" s="107" customFormat="1" ht="25.5" hidden="1" customHeight="1" x14ac:dyDescent="0.25">
      <c r="A25" s="111" t="s">
        <v>212</v>
      </c>
      <c r="B25" s="96" t="s">
        <v>211</v>
      </c>
      <c r="C25" s="49">
        <v>0</v>
      </c>
      <c r="D25" s="49">
        <v>0</v>
      </c>
      <c r="E25" s="48" t="s">
        <v>177</v>
      </c>
    </row>
    <row r="26" spans="1:5" s="107" customFormat="1" ht="25.5" hidden="1" customHeight="1" x14ac:dyDescent="0.25">
      <c r="A26" s="115" t="s">
        <v>210</v>
      </c>
      <c r="B26" s="114" t="s">
        <v>209</v>
      </c>
      <c r="C26" s="113">
        <f>C27</f>
        <v>0</v>
      </c>
      <c r="D26" s="113">
        <f>D27</f>
        <v>0</v>
      </c>
      <c r="E26" s="103" t="s">
        <v>177</v>
      </c>
    </row>
    <row r="27" spans="1:5" s="107" customFormat="1" ht="33.75" hidden="1" customHeight="1" x14ac:dyDescent="0.25">
      <c r="A27" s="111" t="s">
        <v>208</v>
      </c>
      <c r="B27" s="93" t="s">
        <v>207</v>
      </c>
      <c r="C27" s="112">
        <v>0</v>
      </c>
      <c r="D27" s="112">
        <v>0</v>
      </c>
      <c r="E27" s="103" t="s">
        <v>177</v>
      </c>
    </row>
    <row r="28" spans="1:5" s="107" customFormat="1" ht="35.25" hidden="1" customHeight="1" x14ac:dyDescent="0.25">
      <c r="A28" s="111" t="s">
        <v>206</v>
      </c>
      <c r="B28" s="93" t="s">
        <v>205</v>
      </c>
      <c r="C28" s="110"/>
      <c r="D28" s="110"/>
      <c r="E28" s="103"/>
    </row>
    <row r="29" spans="1:5" s="107" customFormat="1" ht="36.75" hidden="1" customHeight="1" x14ac:dyDescent="0.25">
      <c r="A29" s="109" t="s">
        <v>204</v>
      </c>
      <c r="B29" s="108" t="s">
        <v>203</v>
      </c>
      <c r="C29" s="90">
        <f>C30+C38</f>
        <v>3475316</v>
      </c>
      <c r="D29" s="90">
        <f>D30+D38</f>
        <v>2752303.19</v>
      </c>
      <c r="E29" s="90">
        <f>E30</f>
        <v>79.195767809315754</v>
      </c>
    </row>
    <row r="30" spans="1:5" s="107" customFormat="1" ht="39.75" hidden="1" customHeight="1" x14ac:dyDescent="0.25">
      <c r="A30" s="109" t="s">
        <v>202</v>
      </c>
      <c r="B30" s="108" t="s">
        <v>201</v>
      </c>
      <c r="C30" s="90">
        <f>C31+C33+C35+C41</f>
        <v>3475316</v>
      </c>
      <c r="D30" s="90">
        <f>D31+D33+D35+D41</f>
        <v>2752303.19</v>
      </c>
      <c r="E30" s="87">
        <f>D30/C30*100</f>
        <v>79.195767809315754</v>
      </c>
    </row>
    <row r="31" spans="1:5" ht="42.75" hidden="1" customHeight="1" x14ac:dyDescent="0.25">
      <c r="A31" s="106" t="s">
        <v>200</v>
      </c>
      <c r="B31" s="100" t="s">
        <v>199</v>
      </c>
      <c r="C31" s="90">
        <f>C32</f>
        <v>1046800</v>
      </c>
      <c r="D31" s="90">
        <f>D32</f>
        <v>783331</v>
      </c>
      <c r="E31" s="90">
        <f>E32</f>
        <v>74.831008788689331</v>
      </c>
    </row>
    <row r="32" spans="1:5" ht="41.25" hidden="1" customHeight="1" x14ac:dyDescent="0.25">
      <c r="A32" s="97" t="s">
        <v>198</v>
      </c>
      <c r="B32" s="98" t="s">
        <v>197</v>
      </c>
      <c r="C32" s="87">
        <v>1046800</v>
      </c>
      <c r="D32" s="87">
        <v>783331</v>
      </c>
      <c r="E32" s="87">
        <f t="shared" ref="E32:E40" si="1">D32/C32*100</f>
        <v>74.831008788689331</v>
      </c>
    </row>
    <row r="33" spans="1:5" ht="46.5" hidden="1" customHeight="1" x14ac:dyDescent="0.25">
      <c r="A33" s="101" t="s">
        <v>196</v>
      </c>
      <c r="B33" s="100" t="s">
        <v>195</v>
      </c>
      <c r="C33" s="99">
        <f>C34</f>
        <v>77200</v>
      </c>
      <c r="D33" s="105">
        <f>D34</f>
        <v>57900</v>
      </c>
      <c r="E33" s="87">
        <f t="shared" si="1"/>
        <v>75</v>
      </c>
    </row>
    <row r="34" spans="1:5" ht="52.5" hidden="1" customHeight="1" x14ac:dyDescent="0.25">
      <c r="A34" s="104" t="s">
        <v>194</v>
      </c>
      <c r="B34" s="98" t="s">
        <v>193</v>
      </c>
      <c r="C34" s="103">
        <v>77200</v>
      </c>
      <c r="D34" s="102">
        <v>57900</v>
      </c>
      <c r="E34" s="87">
        <f t="shared" si="1"/>
        <v>75</v>
      </c>
    </row>
    <row r="35" spans="1:5" ht="28.5" hidden="1" customHeight="1" x14ac:dyDescent="0.25">
      <c r="A35" s="101" t="s">
        <v>192</v>
      </c>
      <c r="B35" s="100" t="s">
        <v>63</v>
      </c>
      <c r="C35" s="99">
        <f>C36+C37</f>
        <v>2351316</v>
      </c>
      <c r="D35" s="99">
        <f>D36+D37</f>
        <v>1915580</v>
      </c>
      <c r="E35" s="90">
        <f t="shared" si="1"/>
        <v>81.468420237858282</v>
      </c>
    </row>
    <row r="36" spans="1:5" ht="37.5" hidden="1" customHeight="1" x14ac:dyDescent="0.25">
      <c r="A36" s="97" t="s">
        <v>191</v>
      </c>
      <c r="B36" s="98" t="s">
        <v>190</v>
      </c>
      <c r="C36" s="87">
        <v>2208116</v>
      </c>
      <c r="D36" s="87">
        <v>1835464</v>
      </c>
      <c r="E36" s="87">
        <f t="shared" si="1"/>
        <v>83.123531553595924</v>
      </c>
    </row>
    <row r="37" spans="1:5" ht="46.5" hidden="1" customHeight="1" x14ac:dyDescent="0.25">
      <c r="A37" s="97" t="s">
        <v>189</v>
      </c>
      <c r="B37" s="96" t="s">
        <v>188</v>
      </c>
      <c r="C37" s="87">
        <v>143200</v>
      </c>
      <c r="D37" s="87">
        <v>80116</v>
      </c>
      <c r="E37" s="87">
        <f t="shared" si="1"/>
        <v>55.94692737430168</v>
      </c>
    </row>
    <row r="38" spans="1:5" ht="39" hidden="1" customHeight="1" x14ac:dyDescent="0.25">
      <c r="A38" s="95" t="s">
        <v>187</v>
      </c>
      <c r="B38" s="91" t="s">
        <v>186</v>
      </c>
      <c r="C38" s="90">
        <f>C39</f>
        <v>0</v>
      </c>
      <c r="D38" s="90">
        <f>D39</f>
        <v>0</v>
      </c>
      <c r="E38" s="87" t="e">
        <f t="shared" si="1"/>
        <v>#DIV/0!</v>
      </c>
    </row>
    <row r="39" spans="1:5" ht="47.25" hidden="1" customHeight="1" x14ac:dyDescent="0.25">
      <c r="A39" s="94" t="s">
        <v>185</v>
      </c>
      <c r="B39" s="93" t="s">
        <v>184</v>
      </c>
      <c r="C39" s="87"/>
      <c r="D39" s="87"/>
      <c r="E39" s="87" t="e">
        <f t="shared" si="1"/>
        <v>#DIV/0!</v>
      </c>
    </row>
    <row r="40" spans="1:5" ht="60" hidden="1" customHeight="1" x14ac:dyDescent="0.25">
      <c r="A40" s="94" t="s">
        <v>183</v>
      </c>
      <c r="B40" s="93" t="s">
        <v>182</v>
      </c>
      <c r="C40" s="87"/>
      <c r="D40" s="87"/>
      <c r="E40" s="87" t="e">
        <f t="shared" si="1"/>
        <v>#DIV/0!</v>
      </c>
    </row>
    <row r="41" spans="1:5" ht="39.75" hidden="1" customHeight="1" x14ac:dyDescent="0.25">
      <c r="A41" s="92" t="s">
        <v>181</v>
      </c>
      <c r="B41" s="91" t="s">
        <v>180</v>
      </c>
      <c r="C41" s="90">
        <f>C42</f>
        <v>0</v>
      </c>
      <c r="D41" s="90">
        <f>D42</f>
        <v>-4507.8100000000004</v>
      </c>
      <c r="E41" s="87" t="s">
        <v>177</v>
      </c>
    </row>
    <row r="42" spans="1:5" ht="30" hidden="1" customHeight="1" x14ac:dyDescent="0.25">
      <c r="A42" s="89" t="s">
        <v>179</v>
      </c>
      <c r="B42" s="88" t="s">
        <v>178</v>
      </c>
      <c r="C42" s="87">
        <v>0</v>
      </c>
      <c r="D42" s="87">
        <v>-4507.8100000000004</v>
      </c>
      <c r="E42" s="87" t="s">
        <v>177</v>
      </c>
    </row>
    <row r="43" spans="1:5" x14ac:dyDescent="0.25">
      <c r="C43" s="85"/>
    </row>
    <row r="44" spans="1:5" x14ac:dyDescent="0.25">
      <c r="B44" s="86"/>
      <c r="C44" s="85"/>
    </row>
    <row r="45" spans="1:5" x14ac:dyDescent="0.25">
      <c r="C45" s="85"/>
    </row>
    <row r="46" spans="1:5" x14ac:dyDescent="0.25">
      <c r="C46" s="85"/>
    </row>
    <row r="47" spans="1:5" x14ac:dyDescent="0.25">
      <c r="C47" s="85"/>
    </row>
    <row r="48" spans="1:5" x14ac:dyDescent="0.25">
      <c r="C48" s="85"/>
    </row>
    <row r="49" spans="3:3" x14ac:dyDescent="0.25">
      <c r="C49" s="85"/>
    </row>
    <row r="50" spans="3:3" x14ac:dyDescent="0.25">
      <c r="C50" s="85"/>
    </row>
    <row r="51" spans="3:3" x14ac:dyDescent="0.25">
      <c r="C51" s="85"/>
    </row>
    <row r="52" spans="3:3" x14ac:dyDescent="0.25">
      <c r="C52" s="85"/>
    </row>
    <row r="53" spans="3:3" x14ac:dyDescent="0.25">
      <c r="C53" s="85"/>
    </row>
    <row r="54" spans="3:3" x14ac:dyDescent="0.25">
      <c r="C54" s="85"/>
    </row>
    <row r="55" spans="3:3" x14ac:dyDescent="0.25">
      <c r="C55" s="85"/>
    </row>
    <row r="56" spans="3:3" x14ac:dyDescent="0.25">
      <c r="C56" s="85"/>
    </row>
    <row r="57" spans="3:3" x14ac:dyDescent="0.25">
      <c r="C57" s="85"/>
    </row>
    <row r="58" spans="3:3" x14ac:dyDescent="0.25">
      <c r="C58" s="85"/>
    </row>
    <row r="59" spans="3:3" x14ac:dyDescent="0.25">
      <c r="C59" s="85"/>
    </row>
    <row r="60" spans="3:3" x14ac:dyDescent="0.25">
      <c r="C60" s="85"/>
    </row>
    <row r="61" spans="3:3" x14ac:dyDescent="0.25">
      <c r="C61" s="85"/>
    </row>
    <row r="62" spans="3:3" x14ac:dyDescent="0.25">
      <c r="C62" s="85"/>
    </row>
    <row r="63" spans="3:3" x14ac:dyDescent="0.25">
      <c r="C63" s="85"/>
    </row>
    <row r="64" spans="3:3" x14ac:dyDescent="0.25">
      <c r="C64" s="85"/>
    </row>
    <row r="65" spans="3:3" x14ac:dyDescent="0.25">
      <c r="C65" s="85"/>
    </row>
    <row r="66" spans="3:3" x14ac:dyDescent="0.25">
      <c r="C66" s="85"/>
    </row>
    <row r="67" spans="3:3" x14ac:dyDescent="0.25">
      <c r="C67" s="85"/>
    </row>
    <row r="68" spans="3:3" x14ac:dyDescent="0.25">
      <c r="C68" s="85"/>
    </row>
    <row r="69" spans="3:3" x14ac:dyDescent="0.25">
      <c r="C69" s="85"/>
    </row>
    <row r="70" spans="3:3" x14ac:dyDescent="0.25">
      <c r="C70" s="85"/>
    </row>
    <row r="71" spans="3:3" x14ac:dyDescent="0.25">
      <c r="C71" s="85"/>
    </row>
    <row r="72" spans="3:3" x14ac:dyDescent="0.25">
      <c r="C72" s="85"/>
    </row>
    <row r="73" spans="3:3" x14ac:dyDescent="0.25">
      <c r="C73" s="85"/>
    </row>
    <row r="74" spans="3:3" x14ac:dyDescent="0.25">
      <c r="C74" s="85"/>
    </row>
    <row r="75" spans="3:3" x14ac:dyDescent="0.25">
      <c r="C75" s="85"/>
    </row>
    <row r="76" spans="3:3" x14ac:dyDescent="0.25">
      <c r="C76" s="85"/>
    </row>
    <row r="77" spans="3:3" x14ac:dyDescent="0.25">
      <c r="C77" s="85"/>
    </row>
    <row r="78" spans="3:3" x14ac:dyDescent="0.25">
      <c r="C78" s="85"/>
    </row>
    <row r="79" spans="3:3" x14ac:dyDescent="0.25">
      <c r="C79" s="85"/>
    </row>
    <row r="80" spans="3:3" x14ac:dyDescent="0.25">
      <c r="C80" s="85"/>
    </row>
    <row r="81" spans="3:3" x14ac:dyDescent="0.25">
      <c r="C81" s="85"/>
    </row>
    <row r="82" spans="3:3" x14ac:dyDescent="0.25">
      <c r="C82" s="85"/>
    </row>
    <row r="83" spans="3:3" x14ac:dyDescent="0.25">
      <c r="C83" s="85"/>
    </row>
    <row r="84" spans="3:3" x14ac:dyDescent="0.25">
      <c r="C84" s="85"/>
    </row>
    <row r="85" spans="3:3" x14ac:dyDescent="0.25">
      <c r="C85" s="85"/>
    </row>
    <row r="86" spans="3:3" x14ac:dyDescent="0.25">
      <c r="C86" s="85"/>
    </row>
    <row r="87" spans="3:3" x14ac:dyDescent="0.25">
      <c r="C87" s="85"/>
    </row>
    <row r="88" spans="3:3" x14ac:dyDescent="0.25">
      <c r="C88" s="85"/>
    </row>
    <row r="89" spans="3:3" x14ac:dyDescent="0.25">
      <c r="C89" s="85"/>
    </row>
    <row r="90" spans="3:3" x14ac:dyDescent="0.25">
      <c r="C90" s="85"/>
    </row>
    <row r="91" spans="3:3" x14ac:dyDescent="0.25">
      <c r="C91" s="85"/>
    </row>
    <row r="92" spans="3:3" x14ac:dyDescent="0.25">
      <c r="C92" s="85"/>
    </row>
    <row r="93" spans="3:3" x14ac:dyDescent="0.25">
      <c r="C93" s="85"/>
    </row>
    <row r="94" spans="3:3" x14ac:dyDescent="0.25">
      <c r="C94" s="85"/>
    </row>
    <row r="95" spans="3:3" x14ac:dyDescent="0.25">
      <c r="C95" s="85"/>
    </row>
    <row r="96" spans="3:3" x14ac:dyDescent="0.25">
      <c r="C96" s="85"/>
    </row>
    <row r="97" spans="3:3" x14ac:dyDescent="0.25">
      <c r="C97" s="85"/>
    </row>
    <row r="98" spans="3:3" x14ac:dyDescent="0.25">
      <c r="C98" s="85"/>
    </row>
    <row r="99" spans="3:3" x14ac:dyDescent="0.25">
      <c r="C99" s="85"/>
    </row>
    <row r="100" spans="3:3" x14ac:dyDescent="0.25">
      <c r="C100" s="85"/>
    </row>
    <row r="101" spans="3:3" x14ac:dyDescent="0.25">
      <c r="C101" s="85"/>
    </row>
    <row r="102" spans="3:3" x14ac:dyDescent="0.25">
      <c r="C102" s="85"/>
    </row>
    <row r="103" spans="3:3" x14ac:dyDescent="0.25">
      <c r="C103" s="85"/>
    </row>
    <row r="104" spans="3:3" x14ac:dyDescent="0.25">
      <c r="C104" s="85"/>
    </row>
    <row r="105" spans="3:3" x14ac:dyDescent="0.25">
      <c r="C105" s="85"/>
    </row>
    <row r="106" spans="3:3" x14ac:dyDescent="0.25">
      <c r="C106" s="85"/>
    </row>
    <row r="107" spans="3:3" x14ac:dyDescent="0.25">
      <c r="C107" s="85"/>
    </row>
    <row r="108" spans="3:3" x14ac:dyDescent="0.25">
      <c r="C108" s="85"/>
    </row>
    <row r="109" spans="3:3" x14ac:dyDescent="0.25">
      <c r="C109" s="85"/>
    </row>
    <row r="110" spans="3:3" x14ac:dyDescent="0.25">
      <c r="C110" s="85"/>
    </row>
    <row r="111" spans="3:3" x14ac:dyDescent="0.25">
      <c r="C111" s="85"/>
    </row>
    <row r="112" spans="3:3" x14ac:dyDescent="0.25">
      <c r="C112" s="85"/>
    </row>
    <row r="113" spans="3:3" x14ac:dyDescent="0.25">
      <c r="C113" s="85"/>
    </row>
    <row r="114" spans="3:3" x14ac:dyDescent="0.25">
      <c r="C114" s="85"/>
    </row>
    <row r="115" spans="3:3" x14ac:dyDescent="0.25">
      <c r="C115" s="85"/>
    </row>
    <row r="116" spans="3:3" x14ac:dyDescent="0.25">
      <c r="C116" s="85"/>
    </row>
    <row r="117" spans="3:3" x14ac:dyDescent="0.25">
      <c r="C117" s="85"/>
    </row>
    <row r="118" spans="3:3" x14ac:dyDescent="0.25">
      <c r="C118" s="85"/>
    </row>
    <row r="119" spans="3:3" x14ac:dyDescent="0.25">
      <c r="C119" s="85"/>
    </row>
    <row r="120" spans="3:3" x14ac:dyDescent="0.25">
      <c r="C120" s="85"/>
    </row>
    <row r="121" spans="3:3" x14ac:dyDescent="0.25">
      <c r="C121" s="85"/>
    </row>
    <row r="122" spans="3:3" x14ac:dyDescent="0.25">
      <c r="C122" s="85"/>
    </row>
    <row r="123" spans="3:3" x14ac:dyDescent="0.25">
      <c r="C123" s="85"/>
    </row>
    <row r="124" spans="3:3" x14ac:dyDescent="0.25">
      <c r="C124" s="85"/>
    </row>
    <row r="125" spans="3:3" x14ac:dyDescent="0.25">
      <c r="C125" s="85"/>
    </row>
    <row r="126" spans="3:3" x14ac:dyDescent="0.25">
      <c r="C126" s="85"/>
    </row>
    <row r="127" spans="3:3" x14ac:dyDescent="0.25">
      <c r="C127" s="85"/>
    </row>
    <row r="128" spans="3:3" x14ac:dyDescent="0.25">
      <c r="C128" s="85"/>
    </row>
    <row r="129" spans="3:3" x14ac:dyDescent="0.25">
      <c r="C129" s="85"/>
    </row>
    <row r="130" spans="3:3" x14ac:dyDescent="0.25">
      <c r="C130" s="85"/>
    </row>
    <row r="131" spans="3:3" x14ac:dyDescent="0.25">
      <c r="C131" s="85"/>
    </row>
    <row r="132" spans="3:3" x14ac:dyDescent="0.25">
      <c r="C132" s="85"/>
    </row>
    <row r="133" spans="3:3" x14ac:dyDescent="0.25">
      <c r="C133" s="85"/>
    </row>
    <row r="134" spans="3:3" x14ac:dyDescent="0.25">
      <c r="C134" s="85"/>
    </row>
    <row r="135" spans="3:3" x14ac:dyDescent="0.25">
      <c r="C135" s="85"/>
    </row>
    <row r="136" spans="3:3" x14ac:dyDescent="0.25">
      <c r="C136" s="85"/>
    </row>
    <row r="137" spans="3:3" x14ac:dyDescent="0.25">
      <c r="C137" s="85"/>
    </row>
    <row r="138" spans="3:3" x14ac:dyDescent="0.25">
      <c r="C138" s="85"/>
    </row>
    <row r="139" spans="3:3" x14ac:dyDescent="0.25">
      <c r="C139" s="85"/>
    </row>
    <row r="140" spans="3:3" x14ac:dyDescent="0.25">
      <c r="C140" s="85"/>
    </row>
    <row r="141" spans="3:3" x14ac:dyDescent="0.25">
      <c r="C141" s="85"/>
    </row>
    <row r="142" spans="3:3" x14ac:dyDescent="0.25">
      <c r="C142" s="85"/>
    </row>
    <row r="143" spans="3:3" x14ac:dyDescent="0.25">
      <c r="C143" s="85"/>
    </row>
    <row r="144" spans="3:3" x14ac:dyDescent="0.25">
      <c r="C144" s="85"/>
    </row>
    <row r="145" spans="3:3" x14ac:dyDescent="0.25">
      <c r="C145" s="85"/>
    </row>
    <row r="146" spans="3:3" x14ac:dyDescent="0.25">
      <c r="C146" s="85"/>
    </row>
    <row r="147" spans="3:3" x14ac:dyDescent="0.25">
      <c r="C147" s="85"/>
    </row>
    <row r="148" spans="3:3" x14ac:dyDescent="0.25">
      <c r="C148" s="85"/>
    </row>
    <row r="149" spans="3:3" x14ac:dyDescent="0.25">
      <c r="C149" s="85"/>
    </row>
    <row r="150" spans="3:3" x14ac:dyDescent="0.25">
      <c r="C150" s="85"/>
    </row>
    <row r="151" spans="3:3" x14ac:dyDescent="0.25">
      <c r="C151" s="85"/>
    </row>
    <row r="152" spans="3:3" x14ac:dyDescent="0.25">
      <c r="C152" s="85"/>
    </row>
    <row r="153" spans="3:3" x14ac:dyDescent="0.25">
      <c r="C153" s="85"/>
    </row>
    <row r="154" spans="3:3" x14ac:dyDescent="0.25">
      <c r="C154" s="85"/>
    </row>
    <row r="155" spans="3:3" x14ac:dyDescent="0.25">
      <c r="C155" s="85"/>
    </row>
    <row r="156" spans="3:3" x14ac:dyDescent="0.25">
      <c r="C156" s="85"/>
    </row>
    <row r="157" spans="3:3" x14ac:dyDescent="0.25">
      <c r="C157" s="85"/>
    </row>
    <row r="158" spans="3:3" x14ac:dyDescent="0.25">
      <c r="C158" s="85"/>
    </row>
    <row r="159" spans="3:3" x14ac:dyDescent="0.25">
      <c r="C159" s="85"/>
    </row>
    <row r="160" spans="3:3" x14ac:dyDescent="0.25">
      <c r="C160" s="85"/>
    </row>
    <row r="161" spans="3:3" x14ac:dyDescent="0.25">
      <c r="C161" s="85"/>
    </row>
    <row r="162" spans="3:3" x14ac:dyDescent="0.25">
      <c r="C162" s="85"/>
    </row>
    <row r="163" spans="3:3" x14ac:dyDescent="0.25">
      <c r="C163" s="85"/>
    </row>
    <row r="164" spans="3:3" x14ac:dyDescent="0.25">
      <c r="C164" s="85"/>
    </row>
    <row r="165" spans="3:3" x14ac:dyDescent="0.25">
      <c r="C165" s="85"/>
    </row>
    <row r="166" spans="3:3" x14ac:dyDescent="0.25">
      <c r="C166" s="85"/>
    </row>
    <row r="167" spans="3:3" x14ac:dyDescent="0.25">
      <c r="C167" s="85"/>
    </row>
    <row r="168" spans="3:3" x14ac:dyDescent="0.25">
      <c r="C168" s="85"/>
    </row>
    <row r="169" spans="3:3" x14ac:dyDescent="0.25">
      <c r="C169" s="85"/>
    </row>
    <row r="170" spans="3:3" x14ac:dyDescent="0.25">
      <c r="C170" s="85"/>
    </row>
    <row r="171" spans="3:3" x14ac:dyDescent="0.25">
      <c r="C171" s="85"/>
    </row>
    <row r="172" spans="3:3" x14ac:dyDescent="0.25">
      <c r="C172" s="85"/>
    </row>
    <row r="173" spans="3:3" x14ac:dyDescent="0.25">
      <c r="C173" s="85"/>
    </row>
    <row r="174" spans="3:3" x14ac:dyDescent="0.25">
      <c r="C174" s="85"/>
    </row>
    <row r="175" spans="3:3" x14ac:dyDescent="0.25">
      <c r="C175" s="85"/>
    </row>
    <row r="176" spans="3:3" x14ac:dyDescent="0.25">
      <c r="C176" s="85"/>
    </row>
    <row r="177" spans="3:3" x14ac:dyDescent="0.25">
      <c r="C177" s="85"/>
    </row>
    <row r="178" spans="3:3" x14ac:dyDescent="0.25">
      <c r="C178" s="85"/>
    </row>
    <row r="179" spans="3:3" x14ac:dyDescent="0.25">
      <c r="C179" s="85"/>
    </row>
  </sheetData>
  <mergeCells count="6">
    <mergeCell ref="D1:E1"/>
    <mergeCell ref="A23:B23"/>
    <mergeCell ref="A4:D4"/>
    <mergeCell ref="A7:B7"/>
    <mergeCell ref="A8:B8"/>
    <mergeCell ref="A3:F3"/>
  </mergeCells>
  <pageMargins left="0.74803149606299213" right="0.31496062992125984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134" zoomScaleNormal="134" workbookViewId="0">
      <selection activeCell="G57" sqref="G57"/>
    </sheetView>
  </sheetViews>
  <sheetFormatPr defaultRowHeight="13.2" x14ac:dyDescent="0.25"/>
  <cols>
    <col min="1" max="1" width="38.88671875" customWidth="1"/>
    <col min="2" max="2" width="6.109375" customWidth="1"/>
    <col min="3" max="3" width="20.88671875" customWidth="1"/>
    <col min="4" max="4" width="11" customWidth="1"/>
    <col min="5" max="5" width="11.109375" customWidth="1"/>
    <col min="6" max="6" width="9.6640625" customWidth="1"/>
  </cols>
  <sheetData>
    <row r="1" spans="1:6" x14ac:dyDescent="0.25">
      <c r="A1" s="1"/>
      <c r="B1" s="1"/>
      <c r="C1" s="5"/>
      <c r="D1" s="5"/>
      <c r="E1" s="217" t="s">
        <v>278</v>
      </c>
      <c r="F1" s="217"/>
    </row>
    <row r="2" spans="1:6" x14ac:dyDescent="0.25">
      <c r="A2" s="1"/>
      <c r="B2" s="1"/>
      <c r="C2" s="5"/>
      <c r="D2" s="5"/>
      <c r="E2" s="5"/>
      <c r="F2" s="5" t="str">
        <f>'Прил 1'!E2</f>
        <v>к Постановлению №10 от 24 июль 2024 г</v>
      </c>
    </row>
    <row r="3" spans="1:6" ht="38.4" customHeight="1" x14ac:dyDescent="0.25">
      <c r="A3" s="224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II квартал 2024 год" 
</v>
      </c>
      <c r="B3" s="224"/>
      <c r="C3" s="224"/>
      <c r="D3" s="224"/>
      <c r="E3" s="224"/>
      <c r="F3" s="224"/>
    </row>
    <row r="4" spans="1:6" ht="33.75" customHeight="1" x14ac:dyDescent="0.25">
      <c r="A4" s="226" t="s">
        <v>277</v>
      </c>
      <c r="B4" s="226"/>
      <c r="C4" s="226"/>
      <c r="D4" s="226"/>
      <c r="E4" s="226"/>
      <c r="F4" s="226"/>
    </row>
    <row r="5" spans="1:6" x14ac:dyDescent="0.25">
      <c r="A5" s="1"/>
      <c r="B5" s="1"/>
      <c r="C5" s="1"/>
      <c r="D5" s="1"/>
      <c r="E5" s="1"/>
      <c r="F5" s="157" t="s">
        <v>248</v>
      </c>
    </row>
    <row r="6" spans="1:6" ht="42.75" customHeight="1" x14ac:dyDescent="0.25">
      <c r="A6" s="229" t="s">
        <v>246</v>
      </c>
      <c r="B6" s="229" t="s">
        <v>276</v>
      </c>
      <c r="C6" s="229"/>
      <c r="D6" s="227" t="s">
        <v>245</v>
      </c>
      <c r="E6" s="227" t="s">
        <v>244</v>
      </c>
      <c r="F6" s="227" t="s">
        <v>163</v>
      </c>
    </row>
    <row r="7" spans="1:6" ht="36.75" customHeight="1" x14ac:dyDescent="0.25">
      <c r="A7" s="229"/>
      <c r="B7" s="188" t="s">
        <v>275</v>
      </c>
      <c r="C7" s="188" t="s">
        <v>274</v>
      </c>
      <c r="D7" s="228"/>
      <c r="E7" s="228"/>
      <c r="F7" s="228"/>
    </row>
    <row r="8" spans="1:6" hidden="1" x14ac:dyDescent="0.25">
      <c r="A8" s="29" t="s">
        <v>273</v>
      </c>
      <c r="B8" s="29"/>
      <c r="C8" s="29"/>
      <c r="D8" s="141">
        <f>D9+D29</f>
        <v>158473.82500000001</v>
      </c>
      <c r="E8" s="141">
        <f>E9+E29</f>
        <v>64721.996120000003</v>
      </c>
      <c r="F8" s="141">
        <f>E8/D8*100</f>
        <v>40.840811484167808</v>
      </c>
    </row>
    <row r="9" spans="1:6" hidden="1" x14ac:dyDescent="0.25">
      <c r="A9" s="218" t="s">
        <v>243</v>
      </c>
      <c r="B9" s="230"/>
      <c r="C9" s="219"/>
      <c r="D9" s="141">
        <f>D10+D11</f>
        <v>141600</v>
      </c>
      <c r="E9" s="141">
        <f>E10+E11</f>
        <v>55888.65</v>
      </c>
      <c r="F9" s="141">
        <f>E9/D9*100</f>
        <v>39.469385593220338</v>
      </c>
    </row>
    <row r="10" spans="1:6" hidden="1" x14ac:dyDescent="0.25">
      <c r="A10" s="222" t="s">
        <v>242</v>
      </c>
      <c r="B10" s="225"/>
      <c r="C10" s="223"/>
      <c r="D10" s="141">
        <f>D14+D18+D21</f>
        <v>141600</v>
      </c>
      <c r="E10" s="141">
        <f>E14+E18+E21</f>
        <v>47750.97</v>
      </c>
      <c r="F10" s="141">
        <f>E10/D10*100</f>
        <v>33.722436440677967</v>
      </c>
    </row>
    <row r="11" spans="1:6" hidden="1" x14ac:dyDescent="0.25">
      <c r="A11" s="222" t="s">
        <v>241</v>
      </c>
      <c r="B11" s="225"/>
      <c r="C11" s="223"/>
      <c r="D11" s="141">
        <f>D26</f>
        <v>0</v>
      </c>
      <c r="E11" s="141">
        <f>E26+E28+E25</f>
        <v>8137.68</v>
      </c>
      <c r="F11" s="156" t="s">
        <v>177</v>
      </c>
    </row>
    <row r="12" spans="1:6" ht="26.4" hidden="1" x14ac:dyDescent="0.25">
      <c r="A12" s="6" t="s">
        <v>272</v>
      </c>
      <c r="B12" s="155" t="s">
        <v>271</v>
      </c>
      <c r="C12" s="154"/>
      <c r="D12" s="141"/>
      <c r="E12" s="141"/>
      <c r="F12" s="29"/>
    </row>
    <row r="13" spans="1:6" hidden="1" x14ac:dyDescent="0.25">
      <c r="A13" s="153" t="s">
        <v>239</v>
      </c>
      <c r="B13" s="139"/>
      <c r="C13" s="29"/>
      <c r="D13" s="141"/>
      <c r="E13" s="141"/>
      <c r="F13" s="29"/>
    </row>
    <row r="14" spans="1:6" hidden="1" x14ac:dyDescent="0.25">
      <c r="A14" s="145" t="s">
        <v>238</v>
      </c>
      <c r="B14" s="146">
        <v>182</v>
      </c>
      <c r="C14" s="145" t="s">
        <v>240</v>
      </c>
      <c r="D14" s="152">
        <f>D15+D16</f>
        <v>32700</v>
      </c>
      <c r="E14" s="152">
        <f>E15+E16+E17</f>
        <v>19296.59</v>
      </c>
      <c r="F14" s="152">
        <f>F15</f>
        <v>57.194617737003064</v>
      </c>
    </row>
    <row r="15" spans="1:6" ht="93" hidden="1" customHeight="1" x14ac:dyDescent="0.25">
      <c r="A15" s="96" t="s">
        <v>237</v>
      </c>
      <c r="B15" s="151">
        <v>182</v>
      </c>
      <c r="C15" s="134" t="s">
        <v>270</v>
      </c>
      <c r="D15" s="150">
        <v>32700</v>
      </c>
      <c r="E15" s="150">
        <v>18702.64</v>
      </c>
      <c r="F15" s="150">
        <f>E15/D15*100</f>
        <v>57.194617737003064</v>
      </c>
    </row>
    <row r="16" spans="1:6" ht="118.8" hidden="1" x14ac:dyDescent="0.25">
      <c r="A16" s="93" t="s">
        <v>269</v>
      </c>
      <c r="B16" s="126">
        <v>182</v>
      </c>
      <c r="C16" s="97" t="s">
        <v>268</v>
      </c>
      <c r="D16" s="150">
        <v>0</v>
      </c>
      <c r="E16" s="150">
        <v>0</v>
      </c>
      <c r="F16" s="148" t="s">
        <v>177</v>
      </c>
    </row>
    <row r="17" spans="1:6" ht="52.8" hidden="1" x14ac:dyDescent="0.25">
      <c r="A17" s="93" t="s">
        <v>235</v>
      </c>
      <c r="B17" s="126">
        <v>182</v>
      </c>
      <c r="C17" s="97" t="s">
        <v>236</v>
      </c>
      <c r="D17" s="150"/>
      <c r="E17" s="150">
        <v>593.95000000000005</v>
      </c>
      <c r="F17" s="148" t="s">
        <v>177</v>
      </c>
    </row>
    <row r="18" spans="1:6" ht="13.8" hidden="1" x14ac:dyDescent="0.25">
      <c r="A18" s="147" t="s">
        <v>225</v>
      </c>
      <c r="B18" s="146">
        <v>182</v>
      </c>
      <c r="C18" s="145" t="s">
        <v>226</v>
      </c>
      <c r="D18" s="142">
        <f>D19</f>
        <v>400</v>
      </c>
      <c r="E18" s="142">
        <f>E19</f>
        <v>0</v>
      </c>
      <c r="F18" s="148" t="s">
        <v>177</v>
      </c>
    </row>
    <row r="19" spans="1:6" hidden="1" x14ac:dyDescent="0.25">
      <c r="A19" s="134" t="s">
        <v>223</v>
      </c>
      <c r="B19" s="139">
        <v>182</v>
      </c>
      <c r="C19" s="134" t="s">
        <v>224</v>
      </c>
      <c r="D19" s="141">
        <f>D20</f>
        <v>400</v>
      </c>
      <c r="E19" s="141">
        <f>E20</f>
        <v>0</v>
      </c>
      <c r="F19" s="148" t="s">
        <v>177</v>
      </c>
    </row>
    <row r="20" spans="1:6" ht="26.4" hidden="1" x14ac:dyDescent="0.25">
      <c r="A20" s="96" t="s">
        <v>267</v>
      </c>
      <c r="B20" s="139">
        <v>182</v>
      </c>
      <c r="C20" s="149" t="s">
        <v>266</v>
      </c>
      <c r="D20" s="141">
        <v>400</v>
      </c>
      <c r="E20" s="141">
        <v>0</v>
      </c>
      <c r="F20" s="148" t="s">
        <v>177</v>
      </c>
    </row>
    <row r="21" spans="1:6" ht="13.8" hidden="1" x14ac:dyDescent="0.25">
      <c r="A21" s="147" t="s">
        <v>221</v>
      </c>
      <c r="B21" s="146">
        <v>182</v>
      </c>
      <c r="C21" s="145" t="s">
        <v>222</v>
      </c>
      <c r="D21" s="142">
        <f>D22+D23+D24</f>
        <v>108500</v>
      </c>
      <c r="E21" s="142">
        <f>E22+E23+E24</f>
        <v>28454.379999999997</v>
      </c>
      <c r="F21" s="142">
        <f>E21/D21*100</f>
        <v>26.225235023041471</v>
      </c>
    </row>
    <row r="22" spans="1:6" ht="52.8" hidden="1" x14ac:dyDescent="0.25">
      <c r="A22" s="96" t="s">
        <v>219</v>
      </c>
      <c r="B22" s="126">
        <v>182</v>
      </c>
      <c r="C22" s="134" t="s">
        <v>220</v>
      </c>
      <c r="D22" s="141">
        <v>18300</v>
      </c>
      <c r="E22" s="141">
        <v>-581.41</v>
      </c>
      <c r="F22" s="141">
        <f>E22/D22*100</f>
        <v>-3.1771038251366117</v>
      </c>
    </row>
    <row r="23" spans="1:6" ht="39.6" hidden="1" x14ac:dyDescent="0.25">
      <c r="A23" s="96" t="s">
        <v>217</v>
      </c>
      <c r="B23" s="126">
        <v>182</v>
      </c>
      <c r="C23" s="134" t="s">
        <v>218</v>
      </c>
      <c r="D23" s="141">
        <v>13400</v>
      </c>
      <c r="E23" s="141">
        <v>10620.1</v>
      </c>
      <c r="F23" s="141">
        <f>E23/D23*100</f>
        <v>79.254477611940302</v>
      </c>
    </row>
    <row r="24" spans="1:6" ht="52.8" hidden="1" x14ac:dyDescent="0.25">
      <c r="A24" s="96" t="s">
        <v>215</v>
      </c>
      <c r="B24" s="126">
        <v>182</v>
      </c>
      <c r="C24" s="134" t="s">
        <v>216</v>
      </c>
      <c r="D24" s="141">
        <v>76800</v>
      </c>
      <c r="E24" s="141">
        <v>18415.689999999999</v>
      </c>
      <c r="F24" s="141">
        <f>E24/D24*100</f>
        <v>23.978763020833334</v>
      </c>
    </row>
    <row r="25" spans="1:6" ht="26.4" hidden="1" x14ac:dyDescent="0.25">
      <c r="A25" s="144" t="s">
        <v>265</v>
      </c>
      <c r="B25" s="126">
        <v>991</v>
      </c>
      <c r="C25" s="134" t="s">
        <v>212</v>
      </c>
      <c r="D25" s="141"/>
      <c r="E25" s="141">
        <v>10</v>
      </c>
      <c r="F25" s="141"/>
    </row>
    <row r="26" spans="1:6" ht="23.4" hidden="1" x14ac:dyDescent="0.25">
      <c r="A26" s="143" t="s">
        <v>264</v>
      </c>
      <c r="B26" s="126">
        <v>991</v>
      </c>
      <c r="C26" s="116" t="s">
        <v>210</v>
      </c>
      <c r="D26" s="142">
        <f>D27</f>
        <v>0</v>
      </c>
      <c r="E26" s="142">
        <f>E27</f>
        <v>7127.68</v>
      </c>
      <c r="F26" s="140" t="s">
        <v>177</v>
      </c>
    </row>
    <row r="27" spans="1:6" ht="39.6" hidden="1" x14ac:dyDescent="0.25">
      <c r="A27" s="93" t="s">
        <v>263</v>
      </c>
      <c r="B27" s="126">
        <v>991</v>
      </c>
      <c r="C27" s="111" t="s">
        <v>208</v>
      </c>
      <c r="D27" s="141">
        <v>0</v>
      </c>
      <c r="E27" s="141">
        <v>7127.68</v>
      </c>
      <c r="F27" s="140" t="s">
        <v>177</v>
      </c>
    </row>
    <row r="28" spans="1:6" ht="26.4" hidden="1" x14ac:dyDescent="0.25">
      <c r="A28" s="93" t="s">
        <v>205</v>
      </c>
      <c r="B28" s="126">
        <v>991</v>
      </c>
      <c r="C28" s="111" t="s">
        <v>206</v>
      </c>
      <c r="D28" s="141"/>
      <c r="E28" s="141">
        <v>1000</v>
      </c>
      <c r="F28" s="140"/>
    </row>
    <row r="29" spans="1:6" x14ac:dyDescent="0.25">
      <c r="A29" s="108" t="s">
        <v>203</v>
      </c>
      <c r="B29" s="84">
        <v>991</v>
      </c>
      <c r="C29" s="189" t="s">
        <v>204</v>
      </c>
      <c r="D29" s="73">
        <f>D30+D44+D39</f>
        <v>16873.825000000001</v>
      </c>
      <c r="E29" s="73">
        <f>E30+E44+E39</f>
        <v>8833.3461200000002</v>
      </c>
      <c r="F29" s="62">
        <f t="shared" ref="F29:F43" si="0">E29/D29*100</f>
        <v>52.349399854508384</v>
      </c>
    </row>
    <row r="30" spans="1:6" ht="39.6" x14ac:dyDescent="0.25">
      <c r="A30" s="108" t="s">
        <v>201</v>
      </c>
      <c r="B30" s="84">
        <v>991</v>
      </c>
      <c r="C30" s="189" t="s">
        <v>202</v>
      </c>
      <c r="D30" s="73">
        <f>D31+D35+D41+D37+D33</f>
        <v>16873.825000000001</v>
      </c>
      <c r="E30" s="73">
        <f>E31+E35+E41+E37+E33</f>
        <v>8833.3461200000002</v>
      </c>
      <c r="F30" s="62">
        <f t="shared" si="0"/>
        <v>52.349399854508384</v>
      </c>
    </row>
    <row r="31" spans="1:6" ht="26.4" x14ac:dyDescent="0.25">
      <c r="A31" s="100" t="s">
        <v>199</v>
      </c>
      <c r="B31" s="84">
        <v>991</v>
      </c>
      <c r="C31" s="190" t="s">
        <v>262</v>
      </c>
      <c r="D31" s="73">
        <f>D32</f>
        <v>1137.4000000000001</v>
      </c>
      <c r="E31" s="73">
        <f>E32</f>
        <v>568.79999999999995</v>
      </c>
      <c r="F31" s="62">
        <f t="shared" si="0"/>
        <v>50.008791981712676</v>
      </c>
    </row>
    <row r="32" spans="1:6" ht="39.6" x14ac:dyDescent="0.25">
      <c r="A32" s="96" t="s">
        <v>197</v>
      </c>
      <c r="B32" s="84">
        <v>991</v>
      </c>
      <c r="C32" s="191" t="s">
        <v>261</v>
      </c>
      <c r="D32" s="60">
        <v>1137.4000000000001</v>
      </c>
      <c r="E32" s="60">
        <v>568.79999999999995</v>
      </c>
      <c r="F32" s="62">
        <f t="shared" si="0"/>
        <v>50.008791981712676</v>
      </c>
    </row>
    <row r="33" spans="1:6" ht="39.6" x14ac:dyDescent="0.25">
      <c r="A33" s="213" t="s">
        <v>366</v>
      </c>
      <c r="B33" s="84">
        <v>991</v>
      </c>
      <c r="C33" s="191" t="s">
        <v>367</v>
      </c>
      <c r="D33" s="73">
        <f>D34</f>
        <v>10856.825000000001</v>
      </c>
      <c r="E33" s="73">
        <f>E34</f>
        <v>5317.8461200000002</v>
      </c>
      <c r="F33" s="62">
        <f>F34</f>
        <v>48.981595632240548</v>
      </c>
    </row>
    <row r="34" spans="1:6" ht="39.6" x14ac:dyDescent="0.25">
      <c r="A34" s="96" t="s">
        <v>369</v>
      </c>
      <c r="B34" s="84">
        <v>991</v>
      </c>
      <c r="C34" s="191" t="s">
        <v>368</v>
      </c>
      <c r="D34" s="60">
        <v>10856.825000000001</v>
      </c>
      <c r="E34" s="60">
        <v>5317.8461200000002</v>
      </c>
      <c r="F34" s="62">
        <f>E34/D34*100</f>
        <v>48.981595632240548</v>
      </c>
    </row>
    <row r="35" spans="1:6" ht="39.6" x14ac:dyDescent="0.25">
      <c r="A35" s="100" t="s">
        <v>195</v>
      </c>
      <c r="B35" s="84">
        <v>991</v>
      </c>
      <c r="C35" s="190" t="s">
        <v>260</v>
      </c>
      <c r="D35" s="73">
        <f>D36</f>
        <v>213</v>
      </c>
      <c r="E35" s="73">
        <f>E36</f>
        <v>106.5</v>
      </c>
      <c r="F35" s="62">
        <f t="shared" si="0"/>
        <v>50</v>
      </c>
    </row>
    <row r="36" spans="1:6" ht="52.8" x14ac:dyDescent="0.25">
      <c r="A36" s="96" t="s">
        <v>193</v>
      </c>
      <c r="B36" s="84">
        <v>991</v>
      </c>
      <c r="C36" s="190" t="s">
        <v>259</v>
      </c>
      <c r="D36" s="60">
        <v>213</v>
      </c>
      <c r="E36" s="60">
        <v>106.5</v>
      </c>
      <c r="F36" s="62">
        <f t="shared" si="0"/>
        <v>50</v>
      </c>
    </row>
    <row r="37" spans="1:6" ht="26.4" x14ac:dyDescent="0.25">
      <c r="A37" s="100" t="s">
        <v>258</v>
      </c>
      <c r="B37" s="84">
        <v>991</v>
      </c>
      <c r="C37" s="190" t="s">
        <v>257</v>
      </c>
      <c r="D37" s="73">
        <f>D38</f>
        <v>4666.6000000000004</v>
      </c>
      <c r="E37" s="73">
        <f>E38</f>
        <v>2840.2</v>
      </c>
      <c r="F37" s="62">
        <f t="shared" si="0"/>
        <v>60.862298032829031</v>
      </c>
    </row>
    <row r="38" spans="1:6" ht="39.6" x14ac:dyDescent="0.25">
      <c r="A38" s="96" t="s">
        <v>256</v>
      </c>
      <c r="B38" s="84">
        <v>991</v>
      </c>
      <c r="C38" s="190" t="s">
        <v>255</v>
      </c>
      <c r="D38" s="60">
        <v>4666.6000000000004</v>
      </c>
      <c r="E38" s="60">
        <v>2840.2</v>
      </c>
      <c r="F38" s="62">
        <f t="shared" si="0"/>
        <v>60.862298032829031</v>
      </c>
    </row>
    <row r="39" spans="1:6" ht="105.6" hidden="1" x14ac:dyDescent="0.25">
      <c r="A39" s="215" t="s">
        <v>373</v>
      </c>
      <c r="B39" s="84">
        <v>991</v>
      </c>
      <c r="C39" s="214" t="s">
        <v>370</v>
      </c>
      <c r="D39" s="73">
        <f>D40</f>
        <v>0</v>
      </c>
      <c r="E39" s="73">
        <f>E40</f>
        <v>0</v>
      </c>
      <c r="F39" s="62" t="e">
        <f t="shared" si="0"/>
        <v>#DIV/0!</v>
      </c>
    </row>
    <row r="40" spans="1:6" ht="105.6" hidden="1" x14ac:dyDescent="0.25">
      <c r="A40" s="96" t="s">
        <v>372</v>
      </c>
      <c r="B40" s="84">
        <v>991</v>
      </c>
      <c r="C40" s="190" t="s">
        <v>371</v>
      </c>
      <c r="D40" s="60">
        <v>0</v>
      </c>
      <c r="E40" s="60">
        <v>0</v>
      </c>
      <c r="F40" s="62" t="e">
        <f t="shared" si="0"/>
        <v>#DIV/0!</v>
      </c>
    </row>
    <row r="41" spans="1:6" hidden="1" x14ac:dyDescent="0.25">
      <c r="A41" s="100" t="s">
        <v>63</v>
      </c>
      <c r="B41" s="139">
        <v>991</v>
      </c>
      <c r="C41" s="138" t="s">
        <v>254</v>
      </c>
      <c r="D41" s="137">
        <f>D42+D43</f>
        <v>0</v>
      </c>
      <c r="E41" s="137">
        <f>E42+E43</f>
        <v>0</v>
      </c>
      <c r="F41" s="136" t="e">
        <f t="shared" si="0"/>
        <v>#DIV/0!</v>
      </c>
    </row>
    <row r="42" spans="1:6" ht="69" hidden="1" x14ac:dyDescent="0.25">
      <c r="A42" s="135" t="s">
        <v>253</v>
      </c>
      <c r="B42" s="126">
        <v>991</v>
      </c>
      <c r="C42" s="134" t="s">
        <v>252</v>
      </c>
      <c r="D42" s="133">
        <v>0</v>
      </c>
      <c r="E42" s="133">
        <v>0</v>
      </c>
      <c r="F42" s="131" t="e">
        <f t="shared" si="0"/>
        <v>#DIV/0!</v>
      </c>
    </row>
    <row r="43" spans="1:6" ht="79.2" hidden="1" x14ac:dyDescent="0.25">
      <c r="A43" s="96" t="s">
        <v>188</v>
      </c>
      <c r="B43" s="126">
        <v>991</v>
      </c>
      <c r="C43" s="134" t="s">
        <v>251</v>
      </c>
      <c r="D43" s="133">
        <v>0</v>
      </c>
      <c r="E43" s="132">
        <v>0</v>
      </c>
      <c r="F43" s="131" t="e">
        <f t="shared" si="0"/>
        <v>#DIV/0!</v>
      </c>
    </row>
    <row r="44" spans="1:6" ht="66" hidden="1" x14ac:dyDescent="0.25">
      <c r="A44" s="91" t="s">
        <v>180</v>
      </c>
      <c r="B44" s="126">
        <v>991</v>
      </c>
      <c r="C44" s="128" t="s">
        <v>181</v>
      </c>
      <c r="D44" s="130">
        <f>D45</f>
        <v>0</v>
      </c>
      <c r="E44" s="130">
        <f>E45</f>
        <v>0</v>
      </c>
      <c r="F44" s="129" t="s">
        <v>177</v>
      </c>
    </row>
    <row r="45" spans="1:6" ht="52.8" hidden="1" x14ac:dyDescent="0.25">
      <c r="A45" s="88" t="s">
        <v>178</v>
      </c>
      <c r="B45" s="126">
        <v>991</v>
      </c>
      <c r="C45" s="128" t="s">
        <v>179</v>
      </c>
      <c r="D45" s="127"/>
      <c r="E45" s="127"/>
      <c r="F45" s="126" t="s">
        <v>177</v>
      </c>
    </row>
    <row r="46" spans="1:6" hidden="1" x14ac:dyDescent="0.25"/>
  </sheetData>
  <mergeCells count="11">
    <mergeCell ref="A3:F3"/>
    <mergeCell ref="E1:F1"/>
    <mergeCell ref="A10:C10"/>
    <mergeCell ref="A11:C11"/>
    <mergeCell ref="A4:F4"/>
    <mergeCell ref="F6:F7"/>
    <mergeCell ref="B6:C6"/>
    <mergeCell ref="A6:A7"/>
    <mergeCell ref="D6:D7"/>
    <mergeCell ref="E6:E7"/>
    <mergeCell ref="A9:C9"/>
  </mergeCells>
  <pageMargins left="0.51181102362204722" right="0.19685039370078741" top="0.47244094488188981" bottom="0.2362204724409449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0" zoomScaleNormal="110" workbookViewId="0">
      <selection activeCell="P25" sqref="P25"/>
    </sheetView>
  </sheetViews>
  <sheetFormatPr defaultRowHeight="13.2" x14ac:dyDescent="0.25"/>
  <cols>
    <col min="1" max="1" width="8" customWidth="1"/>
    <col min="2" max="2" width="51.5546875" customWidth="1"/>
    <col min="3" max="3" width="0.33203125" hidden="1" customWidth="1"/>
    <col min="4" max="5" width="9.109375" hidden="1" customWidth="1"/>
    <col min="6" max="6" width="13.33203125" hidden="1" customWidth="1"/>
    <col min="7" max="7" width="9.109375" hidden="1" customWidth="1"/>
    <col min="8" max="8" width="13.6640625" style="158" customWidth="1"/>
    <col min="9" max="9" width="13.33203125" style="158" hidden="1" customWidth="1"/>
    <col min="10" max="10" width="13.33203125" style="158" customWidth="1"/>
    <col min="11" max="11" width="11.6640625" style="158" customWidth="1"/>
    <col min="12" max="12" width="8.44140625" style="158" hidden="1" customWidth="1"/>
  </cols>
  <sheetData>
    <row r="1" spans="1:12" x14ac:dyDescent="0.25">
      <c r="A1" s="217" t="s">
        <v>337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 t="str">
        <f>'Прил 1'!E2</f>
        <v>к Постановлению №10 от 24 июль 2024 г</v>
      </c>
      <c r="L2" s="5"/>
    </row>
    <row r="3" spans="1:12" ht="36" customHeight="1" x14ac:dyDescent="0.25">
      <c r="A3" s="224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II квартал 2024 год" 
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ht="15.75" customHeight="1" x14ac:dyDescent="0.25">
      <c r="A4" s="231" t="s">
        <v>336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 ht="18" customHeight="1" x14ac:dyDescent="0.25">
      <c r="A5" s="226" t="s">
        <v>381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1:12" x14ac:dyDescent="0.25">
      <c r="A6" s="234" t="s">
        <v>1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</row>
    <row r="7" spans="1:12" ht="18" customHeight="1" x14ac:dyDescent="0.25">
      <c r="A7" s="227" t="s">
        <v>335</v>
      </c>
      <c r="B7" s="227" t="s">
        <v>334</v>
      </c>
      <c r="C7" s="227" t="s">
        <v>333</v>
      </c>
      <c r="D7" s="227" t="s">
        <v>332</v>
      </c>
      <c r="E7" s="227" t="s">
        <v>331</v>
      </c>
      <c r="F7" s="227" t="s">
        <v>330</v>
      </c>
      <c r="G7" s="227" t="s">
        <v>329</v>
      </c>
      <c r="H7" s="227" t="s">
        <v>328</v>
      </c>
      <c r="I7" s="235" t="s">
        <v>327</v>
      </c>
      <c r="J7" s="235" t="s">
        <v>382</v>
      </c>
      <c r="K7" s="235" t="s">
        <v>326</v>
      </c>
      <c r="L7" s="236" t="s">
        <v>325</v>
      </c>
    </row>
    <row r="8" spans="1:12" ht="52.5" customHeight="1" x14ac:dyDescent="0.25">
      <c r="A8" s="228"/>
      <c r="B8" s="228"/>
      <c r="C8" s="228"/>
      <c r="D8" s="228"/>
      <c r="E8" s="228"/>
      <c r="F8" s="228"/>
      <c r="G8" s="228"/>
      <c r="H8" s="228"/>
      <c r="I8" s="235"/>
      <c r="J8" s="235"/>
      <c r="K8" s="235"/>
      <c r="L8" s="236"/>
    </row>
    <row r="9" spans="1:12" ht="15" customHeight="1" x14ac:dyDescent="0.25">
      <c r="A9" s="187">
        <v>1</v>
      </c>
      <c r="B9" s="206">
        <v>2</v>
      </c>
      <c r="C9" s="207">
        <v>2</v>
      </c>
      <c r="D9" s="207">
        <v>3</v>
      </c>
      <c r="E9" s="207">
        <v>4</v>
      </c>
      <c r="F9" s="207">
        <v>5</v>
      </c>
      <c r="G9" s="208">
        <v>6</v>
      </c>
      <c r="H9" s="188">
        <v>3</v>
      </c>
      <c r="I9" s="187">
        <v>4</v>
      </c>
      <c r="J9" s="187">
        <v>4</v>
      </c>
      <c r="K9" s="187">
        <v>5</v>
      </c>
      <c r="L9" s="139">
        <v>7</v>
      </c>
    </row>
    <row r="10" spans="1:12" ht="18" customHeight="1" x14ac:dyDescent="0.25">
      <c r="A10" s="170" t="s">
        <v>324</v>
      </c>
      <c r="B10" s="172" t="s">
        <v>323</v>
      </c>
      <c r="C10" s="168" t="s">
        <v>11</v>
      </c>
      <c r="D10" s="168" t="s">
        <v>13</v>
      </c>
      <c r="E10" s="168" t="s">
        <v>158</v>
      </c>
      <c r="F10" s="168" t="s">
        <v>322</v>
      </c>
      <c r="G10" s="168" t="s">
        <v>280</v>
      </c>
      <c r="H10" s="167">
        <f>H11+H12+H16+H13+H14+H15</f>
        <v>3291.2532999999999</v>
      </c>
      <c r="I10" s="167" t="e">
        <f>I11+I12+I16+I13+#REF!+I14</f>
        <v>#REF!</v>
      </c>
      <c r="J10" s="167">
        <f>J11+J12+J13+J16+J14</f>
        <v>1750.3679999999999</v>
      </c>
      <c r="K10" s="162">
        <f>J10/H10*100</f>
        <v>53.182415343115643</v>
      </c>
      <c r="L10" s="161" t="e">
        <f>J10/I10*100</f>
        <v>#REF!</v>
      </c>
    </row>
    <row r="11" spans="1:12" ht="31.5" customHeight="1" x14ac:dyDescent="0.25">
      <c r="A11" s="187" t="s">
        <v>321</v>
      </c>
      <c r="B11" s="171" t="s">
        <v>320</v>
      </c>
      <c r="C11" s="164" t="s">
        <v>11</v>
      </c>
      <c r="D11" s="164" t="s">
        <v>13</v>
      </c>
      <c r="E11" s="164" t="s">
        <v>15</v>
      </c>
      <c r="F11" s="164" t="s">
        <v>281</v>
      </c>
      <c r="G11" s="164" t="s">
        <v>280</v>
      </c>
      <c r="H11" s="165">
        <v>833.94970000000001</v>
      </c>
      <c r="I11" s="203">
        <v>453.38600000000002</v>
      </c>
      <c r="J11" s="203">
        <v>416.97485999999998</v>
      </c>
      <c r="K11" s="48">
        <f>J11/H11*100</f>
        <v>50.000001199113086</v>
      </c>
      <c r="L11" s="136">
        <f>J11/I11*100</f>
        <v>91.96906388816592</v>
      </c>
    </row>
    <row r="12" spans="1:12" ht="39" customHeight="1" x14ac:dyDescent="0.25">
      <c r="A12" s="187" t="s">
        <v>319</v>
      </c>
      <c r="B12" s="171" t="s">
        <v>318</v>
      </c>
      <c r="C12" s="164" t="s">
        <v>11</v>
      </c>
      <c r="D12" s="164" t="s">
        <v>13</v>
      </c>
      <c r="E12" s="164" t="s">
        <v>27</v>
      </c>
      <c r="F12" s="164" t="s">
        <v>281</v>
      </c>
      <c r="G12" s="164" t="s">
        <v>280</v>
      </c>
      <c r="H12" s="165">
        <v>1289.54739</v>
      </c>
      <c r="I12" s="203">
        <v>1033.0930000000001</v>
      </c>
      <c r="J12" s="203">
        <v>700.00933999999995</v>
      </c>
      <c r="K12" s="48">
        <f>J12/H12*100</f>
        <v>54.283335798927091</v>
      </c>
      <c r="L12" s="136">
        <f>J12/I12*100</f>
        <v>67.758598693438046</v>
      </c>
    </row>
    <row r="13" spans="1:12" ht="39.75" customHeight="1" x14ac:dyDescent="0.25">
      <c r="A13" s="187" t="s">
        <v>317</v>
      </c>
      <c r="B13" s="171" t="s">
        <v>316</v>
      </c>
      <c r="C13" s="164" t="s">
        <v>11</v>
      </c>
      <c r="D13" s="164" t="s">
        <v>13</v>
      </c>
      <c r="E13" s="164" t="s">
        <v>27</v>
      </c>
      <c r="F13" s="164" t="s">
        <v>281</v>
      </c>
      <c r="G13" s="164" t="s">
        <v>280</v>
      </c>
      <c r="H13" s="165">
        <v>331.40069999999997</v>
      </c>
      <c r="I13" s="165">
        <v>187.17</v>
      </c>
      <c r="J13" s="165">
        <v>168</v>
      </c>
      <c r="K13" s="48">
        <f>J13/H13*100</f>
        <v>50.693918268730279</v>
      </c>
      <c r="L13" s="161">
        <f>J13/I13*100</f>
        <v>89.757974034300375</v>
      </c>
    </row>
    <row r="14" spans="1:12" ht="28.5" hidden="1" customHeight="1" x14ac:dyDescent="0.25">
      <c r="A14" s="187" t="s">
        <v>315</v>
      </c>
      <c r="B14" s="171" t="s">
        <v>170</v>
      </c>
      <c r="C14" s="164" t="s">
        <v>11</v>
      </c>
      <c r="D14" s="164" t="s">
        <v>13</v>
      </c>
      <c r="E14" s="164" t="s">
        <v>27</v>
      </c>
      <c r="F14" s="164" t="s">
        <v>281</v>
      </c>
      <c r="G14" s="164" t="s">
        <v>280</v>
      </c>
      <c r="H14" s="165">
        <v>0</v>
      </c>
      <c r="I14" s="165"/>
      <c r="J14" s="165">
        <v>0</v>
      </c>
      <c r="K14" s="48" t="e">
        <f>J14/H14*100</f>
        <v>#DIV/0!</v>
      </c>
      <c r="L14" s="136" t="e">
        <f>J14/I14*100</f>
        <v>#DIV/0!</v>
      </c>
    </row>
    <row r="15" spans="1:12" ht="22.5" customHeight="1" x14ac:dyDescent="0.25">
      <c r="A15" s="187" t="s">
        <v>314</v>
      </c>
      <c r="B15" s="171" t="s">
        <v>313</v>
      </c>
      <c r="C15" s="164"/>
      <c r="D15" s="164"/>
      <c r="E15" s="164"/>
      <c r="F15" s="164"/>
      <c r="G15" s="164"/>
      <c r="H15" s="165">
        <v>1</v>
      </c>
      <c r="I15" s="165"/>
      <c r="J15" s="165">
        <v>0</v>
      </c>
      <c r="K15" s="48" t="s">
        <v>177</v>
      </c>
      <c r="L15" s="136"/>
    </row>
    <row r="16" spans="1:12" ht="18.75" customHeight="1" x14ac:dyDescent="0.25">
      <c r="A16" s="187" t="s">
        <v>312</v>
      </c>
      <c r="B16" s="171" t="s">
        <v>79</v>
      </c>
      <c r="C16" s="164" t="s">
        <v>11</v>
      </c>
      <c r="D16" s="164" t="s">
        <v>13</v>
      </c>
      <c r="E16" s="164" t="s">
        <v>27</v>
      </c>
      <c r="F16" s="164" t="s">
        <v>281</v>
      </c>
      <c r="G16" s="164" t="s">
        <v>280</v>
      </c>
      <c r="H16" s="165">
        <v>835.35550999999998</v>
      </c>
      <c r="I16" s="165">
        <v>726.21300000000008</v>
      </c>
      <c r="J16" s="165">
        <v>465.38380000000001</v>
      </c>
      <c r="K16" s="48">
        <f t="shared" ref="K16:K30" si="0">J16/H16*100</f>
        <v>55.710867340780453</v>
      </c>
      <c r="L16" s="136">
        <f>J16/I16*100</f>
        <v>64.083650389073171</v>
      </c>
    </row>
    <row r="17" spans="1:15" ht="18.75" customHeight="1" x14ac:dyDescent="0.25">
      <c r="A17" s="170" t="s">
        <v>311</v>
      </c>
      <c r="B17" s="172" t="s">
        <v>310</v>
      </c>
      <c r="C17" s="164" t="s">
        <v>11</v>
      </c>
      <c r="D17" s="164" t="s">
        <v>15</v>
      </c>
      <c r="E17" s="164" t="s">
        <v>158</v>
      </c>
      <c r="F17" s="164" t="s">
        <v>281</v>
      </c>
      <c r="G17" s="164" t="s">
        <v>309</v>
      </c>
      <c r="H17" s="167">
        <f>H18</f>
        <v>213</v>
      </c>
      <c r="I17" s="167">
        <f>I18</f>
        <v>77.2</v>
      </c>
      <c r="J17" s="167">
        <f>J18</f>
        <v>90.191190000000006</v>
      </c>
      <c r="K17" s="162">
        <f t="shared" si="0"/>
        <v>42.343281690140849</v>
      </c>
      <c r="L17" s="161">
        <f>J17/I17*100</f>
        <v>116.82796632124352</v>
      </c>
    </row>
    <row r="18" spans="1:15" ht="21.75" customHeight="1" x14ac:dyDescent="0.25">
      <c r="A18" s="187" t="s">
        <v>308</v>
      </c>
      <c r="B18" s="171" t="s">
        <v>91</v>
      </c>
      <c r="C18" s="164" t="s">
        <v>11</v>
      </c>
      <c r="D18" s="164" t="s">
        <v>15</v>
      </c>
      <c r="E18" s="164" t="s">
        <v>92</v>
      </c>
      <c r="F18" s="164" t="s">
        <v>281</v>
      </c>
      <c r="G18" s="164" t="s">
        <v>280</v>
      </c>
      <c r="H18" s="165">
        <v>213</v>
      </c>
      <c r="I18" s="165">
        <v>77.2</v>
      </c>
      <c r="J18" s="165">
        <v>90.191190000000006</v>
      </c>
      <c r="K18" s="48">
        <f t="shared" si="0"/>
        <v>42.343281690140849</v>
      </c>
      <c r="L18" s="136">
        <f>J18/I18*100</f>
        <v>116.82796632124352</v>
      </c>
      <c r="O18" t="s">
        <v>95</v>
      </c>
    </row>
    <row r="19" spans="1:15" ht="28.2" customHeight="1" x14ac:dyDescent="0.25">
      <c r="A19" s="170" t="s">
        <v>307</v>
      </c>
      <c r="B19" s="172" t="s">
        <v>306</v>
      </c>
      <c r="C19" s="164" t="s">
        <v>11</v>
      </c>
      <c r="D19" s="164" t="s">
        <v>92</v>
      </c>
      <c r="E19" s="164" t="s">
        <v>158</v>
      </c>
      <c r="F19" s="164" t="s">
        <v>289</v>
      </c>
      <c r="G19" s="164" t="s">
        <v>280</v>
      </c>
      <c r="H19" s="167">
        <f>H20</f>
        <v>113.5</v>
      </c>
      <c r="I19" s="167" t="e">
        <f>#REF!+#REF!</f>
        <v>#REF!</v>
      </c>
      <c r="J19" s="167">
        <f>J20</f>
        <v>12.5</v>
      </c>
      <c r="K19" s="162">
        <f t="shared" si="0"/>
        <v>11.013215859030836</v>
      </c>
      <c r="L19" s="161" t="e">
        <f>J19/I19*100</f>
        <v>#REF!</v>
      </c>
    </row>
    <row r="20" spans="1:15" ht="30.75" customHeight="1" x14ac:dyDescent="0.25">
      <c r="A20" s="187" t="s">
        <v>305</v>
      </c>
      <c r="B20" s="171" t="s">
        <v>304</v>
      </c>
      <c r="C20" s="164"/>
      <c r="D20" s="166"/>
      <c r="E20" s="166"/>
      <c r="F20" s="164"/>
      <c r="G20" s="164"/>
      <c r="H20" s="165">
        <v>113.5</v>
      </c>
      <c r="I20" s="165"/>
      <c r="J20" s="165">
        <v>12.5</v>
      </c>
      <c r="K20" s="48">
        <f t="shared" si="0"/>
        <v>11.013215859030836</v>
      </c>
      <c r="L20" s="161"/>
    </row>
    <row r="21" spans="1:15" ht="19.5" hidden="1" customHeight="1" x14ac:dyDescent="0.25">
      <c r="A21" s="170" t="s">
        <v>303</v>
      </c>
      <c r="B21" s="172" t="s">
        <v>302</v>
      </c>
      <c r="C21" s="168"/>
      <c r="D21" s="169"/>
      <c r="E21" s="169"/>
      <c r="F21" s="168"/>
      <c r="G21" s="168"/>
      <c r="H21" s="167">
        <f>H22</f>
        <v>0</v>
      </c>
      <c r="I21" s="167"/>
      <c r="J21" s="167">
        <f>J22</f>
        <v>0</v>
      </c>
      <c r="K21" s="162" t="e">
        <f t="shared" si="0"/>
        <v>#DIV/0!</v>
      </c>
      <c r="L21" s="161"/>
    </row>
    <row r="22" spans="1:15" ht="21" hidden="1" customHeight="1" x14ac:dyDescent="0.25">
      <c r="A22" s="187" t="s">
        <v>301</v>
      </c>
      <c r="B22" s="173" t="s">
        <v>109</v>
      </c>
      <c r="C22" s="164"/>
      <c r="D22" s="166"/>
      <c r="E22" s="166"/>
      <c r="F22" s="164"/>
      <c r="G22" s="164"/>
      <c r="H22" s="165">
        <v>0</v>
      </c>
      <c r="I22" s="165">
        <v>62</v>
      </c>
      <c r="J22" s="165">
        <v>0</v>
      </c>
      <c r="K22" s="48" t="e">
        <f t="shared" si="0"/>
        <v>#DIV/0!</v>
      </c>
      <c r="L22" s="136">
        <f>J22/I22*100</f>
        <v>0</v>
      </c>
    </row>
    <row r="23" spans="1:15" ht="18.75" customHeight="1" x14ac:dyDescent="0.25">
      <c r="A23" s="170" t="s">
        <v>300</v>
      </c>
      <c r="B23" s="172" t="s">
        <v>299</v>
      </c>
      <c r="C23" s="164" t="s">
        <v>11</v>
      </c>
      <c r="D23" s="166" t="s">
        <v>111</v>
      </c>
      <c r="E23" s="166" t="s">
        <v>158</v>
      </c>
      <c r="F23" s="164" t="s">
        <v>281</v>
      </c>
      <c r="G23" s="164" t="s">
        <v>280</v>
      </c>
      <c r="H23" s="167">
        <f>H24+H25</f>
        <v>390.40399000000002</v>
      </c>
      <c r="I23" s="167">
        <f>I24+I25</f>
        <v>79.188000000000002</v>
      </c>
      <c r="J23" s="167">
        <f>J25+J24</f>
        <v>26.25</v>
      </c>
      <c r="K23" s="162">
        <f t="shared" si="0"/>
        <v>6.7238042316114646</v>
      </c>
      <c r="L23" s="161">
        <f>J23/I23*100</f>
        <v>33.148961963933928</v>
      </c>
    </row>
    <row r="24" spans="1:15" ht="18.75" customHeight="1" x14ac:dyDescent="0.25">
      <c r="A24" s="187" t="s">
        <v>298</v>
      </c>
      <c r="B24" s="171" t="s">
        <v>297</v>
      </c>
      <c r="C24" s="164"/>
      <c r="D24" s="166"/>
      <c r="E24" s="166"/>
      <c r="F24" s="164"/>
      <c r="G24" s="164"/>
      <c r="H24" s="165">
        <v>10</v>
      </c>
      <c r="I24" s="165">
        <v>22.988</v>
      </c>
      <c r="J24" s="165">
        <v>0</v>
      </c>
      <c r="K24" s="48">
        <f t="shared" si="0"/>
        <v>0</v>
      </c>
      <c r="L24" s="136">
        <f>J24/I24*100</f>
        <v>0</v>
      </c>
    </row>
    <row r="25" spans="1:15" ht="18.75" customHeight="1" x14ac:dyDescent="0.25">
      <c r="A25" s="187" t="s">
        <v>296</v>
      </c>
      <c r="B25" s="171" t="s">
        <v>115</v>
      </c>
      <c r="C25" s="164" t="s">
        <v>11</v>
      </c>
      <c r="D25" s="166" t="s">
        <v>111</v>
      </c>
      <c r="E25" s="166" t="s">
        <v>92</v>
      </c>
      <c r="F25" s="164" t="s">
        <v>281</v>
      </c>
      <c r="G25" s="164" t="s">
        <v>280</v>
      </c>
      <c r="H25" s="165">
        <v>380.40399000000002</v>
      </c>
      <c r="I25" s="165">
        <v>56.2</v>
      </c>
      <c r="J25" s="165">
        <v>26.25</v>
      </c>
      <c r="K25" s="48">
        <f t="shared" si="0"/>
        <v>6.9005585351510108</v>
      </c>
      <c r="L25" s="136">
        <f>J25/I25*100</f>
        <v>46.708185053380781</v>
      </c>
    </row>
    <row r="26" spans="1:15" ht="18.75" hidden="1" customHeight="1" x14ac:dyDescent="0.25">
      <c r="A26" s="170" t="s">
        <v>295</v>
      </c>
      <c r="B26" s="172" t="s">
        <v>294</v>
      </c>
      <c r="C26" s="168"/>
      <c r="D26" s="169"/>
      <c r="E26" s="169"/>
      <c r="F26" s="168"/>
      <c r="G26" s="168"/>
      <c r="H26" s="167">
        <f>H27</f>
        <v>0</v>
      </c>
      <c r="I26" s="167"/>
      <c r="J26" s="167">
        <f>J27</f>
        <v>0</v>
      </c>
      <c r="K26" s="48" t="e">
        <f t="shared" si="0"/>
        <v>#DIV/0!</v>
      </c>
      <c r="L26" s="136"/>
    </row>
    <row r="27" spans="1:15" ht="18.75" hidden="1" customHeight="1" x14ac:dyDescent="0.25">
      <c r="A27" s="187" t="s">
        <v>293</v>
      </c>
      <c r="B27" s="171" t="s">
        <v>292</v>
      </c>
      <c r="C27" s="164"/>
      <c r="D27" s="166"/>
      <c r="E27" s="166"/>
      <c r="F27" s="164"/>
      <c r="G27" s="164"/>
      <c r="H27" s="165">
        <v>0</v>
      </c>
      <c r="I27" s="165"/>
      <c r="J27" s="165">
        <v>0</v>
      </c>
      <c r="K27" s="48" t="e">
        <f t="shared" si="0"/>
        <v>#DIV/0!</v>
      </c>
      <c r="L27" s="136"/>
    </row>
    <row r="28" spans="1:15" ht="17.25" customHeight="1" x14ac:dyDescent="0.25">
      <c r="A28" s="170" t="s">
        <v>291</v>
      </c>
      <c r="B28" s="172" t="s">
        <v>290</v>
      </c>
      <c r="C28" s="168" t="s">
        <v>11</v>
      </c>
      <c r="D28" s="168" t="s">
        <v>129</v>
      </c>
      <c r="E28" s="168" t="s">
        <v>158</v>
      </c>
      <c r="F28" s="168" t="s">
        <v>289</v>
      </c>
      <c r="G28" s="168" t="s">
        <v>280</v>
      </c>
      <c r="H28" s="167">
        <f>H29+H30</f>
        <v>13419.24813</v>
      </c>
      <c r="I28" s="167">
        <f>I29</f>
        <v>894.75</v>
      </c>
      <c r="J28" s="167">
        <f>J29+J30</f>
        <v>4423.1604900000002</v>
      </c>
      <c r="K28" s="162">
        <f t="shared" si="0"/>
        <v>32.961313831820469</v>
      </c>
      <c r="L28" s="161">
        <f>J28/I28*100</f>
        <v>494.3459614417435</v>
      </c>
    </row>
    <row r="29" spans="1:15" ht="15" customHeight="1" x14ac:dyDescent="0.25">
      <c r="A29" s="187" t="s">
        <v>288</v>
      </c>
      <c r="B29" s="171" t="s">
        <v>130</v>
      </c>
      <c r="C29" s="164" t="s">
        <v>11</v>
      </c>
      <c r="D29" s="164" t="s">
        <v>129</v>
      </c>
      <c r="E29" s="164" t="s">
        <v>13</v>
      </c>
      <c r="F29" s="164" t="s">
        <v>281</v>
      </c>
      <c r="G29" s="164" t="s">
        <v>280</v>
      </c>
      <c r="H29" s="165">
        <v>12427.146000000001</v>
      </c>
      <c r="I29" s="165">
        <v>894.75</v>
      </c>
      <c r="J29" s="165">
        <v>3884.3789000000002</v>
      </c>
      <c r="K29" s="48">
        <f t="shared" si="0"/>
        <v>31.257208211764791</v>
      </c>
      <c r="L29" s="136">
        <f>J29/I29*100</f>
        <v>434.13008102822016</v>
      </c>
    </row>
    <row r="30" spans="1:15" ht="15" customHeight="1" x14ac:dyDescent="0.25">
      <c r="A30" s="187" t="s">
        <v>287</v>
      </c>
      <c r="B30" s="171" t="s">
        <v>156</v>
      </c>
      <c r="C30" s="166"/>
      <c r="D30" s="164"/>
      <c r="E30" s="164"/>
      <c r="F30" s="164"/>
      <c r="G30" s="164"/>
      <c r="H30" s="165">
        <v>992.10212999999999</v>
      </c>
      <c r="I30" s="165"/>
      <c r="J30" s="165">
        <v>538.78159000000005</v>
      </c>
      <c r="K30" s="48">
        <f t="shared" si="0"/>
        <v>54.307069172404667</v>
      </c>
      <c r="L30" s="136"/>
    </row>
    <row r="31" spans="1:15" ht="12.75" hidden="1" customHeight="1" x14ac:dyDescent="0.25">
      <c r="A31" s="170" t="s">
        <v>286</v>
      </c>
      <c r="B31" s="204" t="s">
        <v>285</v>
      </c>
      <c r="C31" s="169" t="s">
        <v>11</v>
      </c>
      <c r="D31" s="168" t="s">
        <v>282</v>
      </c>
      <c r="E31" s="168" t="s">
        <v>158</v>
      </c>
      <c r="F31" s="168" t="s">
        <v>284</v>
      </c>
      <c r="G31" s="168" t="s">
        <v>280</v>
      </c>
      <c r="H31" s="167">
        <f>H32</f>
        <v>0</v>
      </c>
      <c r="I31" s="167">
        <f>I32</f>
        <v>15</v>
      </c>
      <c r="J31" s="167">
        <f>J32</f>
        <v>0</v>
      </c>
      <c r="K31" s="162" t="e">
        <f>K32</f>
        <v>#DIV/0!</v>
      </c>
      <c r="L31" s="161">
        <f>J31/I31*100</f>
        <v>0</v>
      </c>
    </row>
    <row r="32" spans="1:15" ht="13.5" hidden="1" customHeight="1" x14ac:dyDescent="0.25">
      <c r="A32" s="187" t="s">
        <v>283</v>
      </c>
      <c r="B32" s="205" t="s">
        <v>155</v>
      </c>
      <c r="C32" s="166" t="s">
        <v>11</v>
      </c>
      <c r="D32" s="164" t="s">
        <v>282</v>
      </c>
      <c r="E32" s="164" t="s">
        <v>129</v>
      </c>
      <c r="F32" s="164" t="s">
        <v>281</v>
      </c>
      <c r="G32" s="164" t="s">
        <v>280</v>
      </c>
      <c r="H32" s="165">
        <v>0</v>
      </c>
      <c r="I32" s="165">
        <v>15</v>
      </c>
      <c r="J32" s="165">
        <v>0</v>
      </c>
      <c r="K32" s="48" t="e">
        <f>J32/H32*100</f>
        <v>#DIV/0!</v>
      </c>
      <c r="L32" s="136">
        <f>J32/I32*100</f>
        <v>0</v>
      </c>
    </row>
    <row r="33" spans="1:12" ht="18" customHeight="1" x14ac:dyDescent="0.25">
      <c r="A33" s="232" t="s">
        <v>279</v>
      </c>
      <c r="B33" s="233"/>
      <c r="C33" s="164" t="s">
        <v>11</v>
      </c>
      <c r="D33" s="163"/>
      <c r="E33" s="163"/>
      <c r="F33" s="163"/>
      <c r="G33" s="163"/>
      <c r="H33" s="52">
        <f>H28+H26+H23+H21+H19+H17+H10+H31</f>
        <v>17427.405419999999</v>
      </c>
      <c r="I33" s="52" t="e">
        <f>I31+I28+I23+#REF!+I19+I17+I10</f>
        <v>#REF!</v>
      </c>
      <c r="J33" s="52">
        <f>J28+J26+J23+J21+J19+J17+J10+J31</f>
        <v>6302.4696800000002</v>
      </c>
      <c r="K33" s="162">
        <f>J33/H33*100</f>
        <v>36.164130736105868</v>
      </c>
      <c r="L33" s="161" t="e">
        <f>J33/I33*100</f>
        <v>#REF!</v>
      </c>
    </row>
    <row r="34" spans="1:12" x14ac:dyDescent="0.25">
      <c r="H34" s="160"/>
      <c r="I34"/>
      <c r="J34"/>
      <c r="K34"/>
      <c r="L34"/>
    </row>
    <row r="35" spans="1:12" x14ac:dyDescent="0.25">
      <c r="H35" s="159"/>
      <c r="I35"/>
      <c r="J35"/>
      <c r="K35"/>
      <c r="L35"/>
    </row>
  </sheetData>
  <mergeCells count="18">
    <mergeCell ref="A33:B33"/>
    <mergeCell ref="A1:L1"/>
    <mergeCell ref="A6:L6"/>
    <mergeCell ref="J7:J8"/>
    <mergeCell ref="K7:K8"/>
    <mergeCell ref="L7:L8"/>
    <mergeCell ref="I7:I8"/>
    <mergeCell ref="A3:L3"/>
    <mergeCell ref="A7:A8"/>
    <mergeCell ref="C7:C8"/>
    <mergeCell ref="D7:D8"/>
    <mergeCell ref="E7:E8"/>
    <mergeCell ref="F7:F8"/>
    <mergeCell ref="G7:G8"/>
    <mergeCell ref="H7:H8"/>
    <mergeCell ref="A4:L4"/>
    <mergeCell ref="A5:L5"/>
    <mergeCell ref="B7:B8"/>
  </mergeCells>
  <pageMargins left="0.62992125984251968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8"/>
  <sheetViews>
    <sheetView view="pageBreakPreview" zoomScale="110" zoomScaleNormal="100" zoomScaleSheetLayoutView="110" workbookViewId="0">
      <selection activeCell="H206" sqref="H206"/>
    </sheetView>
  </sheetViews>
  <sheetFormatPr defaultColWidth="9.109375" defaultRowHeight="13.2" x14ac:dyDescent="0.25"/>
  <cols>
    <col min="1" max="1" width="5" style="1" customWidth="1"/>
    <col min="2" max="2" width="44.5546875" style="1" customWidth="1"/>
    <col min="3" max="3" width="7.88671875" style="1" customWidth="1"/>
    <col min="4" max="4" width="5.6640625" style="1" customWidth="1"/>
    <col min="5" max="5" width="6.44140625" style="1" customWidth="1"/>
    <col min="6" max="6" width="12" style="1" customWidth="1"/>
    <col min="7" max="7" width="7.88671875" style="1" customWidth="1"/>
    <col min="8" max="8" width="16" style="1" customWidth="1"/>
    <col min="9" max="9" width="11.33203125" style="1" customWidth="1"/>
    <col min="10" max="10" width="10.5546875" style="1" customWidth="1"/>
    <col min="11" max="16384" width="9.109375" style="1"/>
  </cols>
  <sheetData>
    <row r="1" spans="1:10" ht="15.75" customHeight="1" x14ac:dyDescent="0.25">
      <c r="C1" s="1" t="s">
        <v>0</v>
      </c>
      <c r="I1" s="2"/>
      <c r="J1" s="2" t="s">
        <v>160</v>
      </c>
    </row>
    <row r="2" spans="1:10" ht="15.75" customHeight="1" x14ac:dyDescent="0.25">
      <c r="I2" s="2"/>
      <c r="J2" s="2" t="str">
        <f>'Прил 1'!E2</f>
        <v>к Постановлению №10 от 24 июль 2024 г</v>
      </c>
    </row>
    <row r="3" spans="1:10" ht="34.5" customHeight="1" x14ac:dyDescent="0.25">
      <c r="A3" s="237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II квартал 2024 год" 
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10" ht="12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12.75" customHeight="1" x14ac:dyDescent="0.25">
      <c r="A5" s="243" t="s">
        <v>161</v>
      </c>
      <c r="B5" s="243"/>
      <c r="C5" s="243"/>
      <c r="D5" s="243"/>
      <c r="E5" s="243"/>
      <c r="F5" s="243"/>
      <c r="G5" s="243"/>
      <c r="H5" s="243"/>
      <c r="I5" s="243"/>
      <c r="J5" s="243"/>
    </row>
    <row r="6" spans="1:10" ht="17.25" customHeight="1" x14ac:dyDescent="0.25">
      <c r="A6" s="243"/>
      <c r="B6" s="243"/>
      <c r="C6" s="243"/>
      <c r="D6" s="243"/>
      <c r="E6" s="243"/>
      <c r="F6" s="243"/>
      <c r="G6" s="243"/>
      <c r="H6" s="243"/>
      <c r="I6" s="243"/>
      <c r="J6" s="243"/>
    </row>
    <row r="7" spans="1:10" ht="12.75" customHeight="1" x14ac:dyDescent="0.25">
      <c r="B7" s="3"/>
      <c r="C7" s="4"/>
      <c r="H7" s="5"/>
      <c r="J7" s="5" t="s">
        <v>1</v>
      </c>
    </row>
    <row r="8" spans="1:10" x14ac:dyDescent="0.25">
      <c r="A8" s="239" t="s">
        <v>2</v>
      </c>
      <c r="B8" s="239" t="s">
        <v>3</v>
      </c>
      <c r="C8" s="241" t="s">
        <v>4</v>
      </c>
      <c r="D8" s="241" t="s">
        <v>5</v>
      </c>
      <c r="E8" s="241" t="s">
        <v>6</v>
      </c>
      <c r="F8" s="241" t="s">
        <v>7</v>
      </c>
      <c r="G8" s="241" t="s">
        <v>8</v>
      </c>
      <c r="H8" s="242" t="s">
        <v>9</v>
      </c>
      <c r="I8" s="240" t="s">
        <v>162</v>
      </c>
      <c r="J8" s="240" t="s">
        <v>163</v>
      </c>
    </row>
    <row r="9" spans="1:10" x14ac:dyDescent="0.25">
      <c r="A9" s="239"/>
      <c r="B9" s="239"/>
      <c r="C9" s="241"/>
      <c r="D9" s="241"/>
      <c r="E9" s="241"/>
      <c r="F9" s="241"/>
      <c r="G9" s="241"/>
      <c r="H9" s="242"/>
      <c r="I9" s="240"/>
      <c r="J9" s="240"/>
    </row>
    <row r="10" spans="1:10" s="8" customFormat="1" x14ac:dyDescent="0.25">
      <c r="A10" s="238">
        <v>1</v>
      </c>
      <c r="B10" s="6" t="s">
        <v>10</v>
      </c>
      <c r="C10" s="7" t="s">
        <v>11</v>
      </c>
      <c r="D10" s="7"/>
      <c r="E10" s="7"/>
      <c r="F10" s="7"/>
      <c r="G10" s="7"/>
      <c r="H10" s="43">
        <f>H267</f>
        <v>17427.405419999999</v>
      </c>
      <c r="I10" s="43">
        <f>I267</f>
        <v>6302.4696800000002</v>
      </c>
      <c r="J10" s="252">
        <f>I10/H10*100</f>
        <v>36.164130736105868</v>
      </c>
    </row>
    <row r="11" spans="1:10" s="8" customFormat="1" x14ac:dyDescent="0.25">
      <c r="A11" s="238"/>
      <c r="B11" s="9" t="s">
        <v>12</v>
      </c>
      <c r="C11" s="10">
        <v>991</v>
      </c>
      <c r="D11" s="58" t="s">
        <v>13</v>
      </c>
      <c r="E11" s="58"/>
      <c r="F11" s="58"/>
      <c r="G11" s="58"/>
      <c r="H11" s="44">
        <f>H12+H21+H66+H75+H95+H73</f>
        <v>3291.2532999999999</v>
      </c>
      <c r="I11" s="44">
        <f>I12+I21+I66+I75+I80+I95+I73</f>
        <v>1750.3679999999999</v>
      </c>
      <c r="J11" s="253">
        <f>I11/H11*100</f>
        <v>53.182415343115643</v>
      </c>
    </row>
    <row r="12" spans="1:10" ht="39.6" x14ac:dyDescent="0.25">
      <c r="A12" s="238"/>
      <c r="B12" s="11" t="s">
        <v>14</v>
      </c>
      <c r="C12" s="12" t="s">
        <v>11</v>
      </c>
      <c r="D12" s="59" t="s">
        <v>13</v>
      </c>
      <c r="E12" s="59" t="s">
        <v>15</v>
      </c>
      <c r="F12" s="12"/>
      <c r="G12" s="12"/>
      <c r="H12" s="43">
        <f>H13</f>
        <v>833.94970000000001</v>
      </c>
      <c r="I12" s="43">
        <f t="shared" ref="I12" si="0">I15</f>
        <v>416.97485999999998</v>
      </c>
      <c r="J12" s="16">
        <f>I12/H12*100</f>
        <v>50.000001199113086</v>
      </c>
    </row>
    <row r="13" spans="1:10" ht="26.4" x14ac:dyDescent="0.25">
      <c r="A13" s="238"/>
      <c r="B13" s="14" t="s">
        <v>16</v>
      </c>
      <c r="C13" s="12" t="s">
        <v>11</v>
      </c>
      <c r="D13" s="12" t="s">
        <v>13</v>
      </c>
      <c r="E13" s="12" t="s">
        <v>15</v>
      </c>
      <c r="F13" s="12" t="s">
        <v>17</v>
      </c>
      <c r="G13" s="12"/>
      <c r="H13" s="45">
        <f>H14</f>
        <v>833.94970000000001</v>
      </c>
      <c r="I13" s="45">
        <f t="shared" ref="I13" si="1">I14</f>
        <v>416.97485999999998</v>
      </c>
      <c r="J13" s="16">
        <f t="shared" ref="J13:J79" si="2">I13/H13*100</f>
        <v>50.000001199113086</v>
      </c>
    </row>
    <row r="14" spans="1:10" x14ac:dyDescent="0.25">
      <c r="A14" s="238"/>
      <c r="B14" s="14" t="s">
        <v>18</v>
      </c>
      <c r="C14" s="12" t="s">
        <v>11</v>
      </c>
      <c r="D14" s="12" t="s">
        <v>13</v>
      </c>
      <c r="E14" s="12" t="s">
        <v>15</v>
      </c>
      <c r="F14" s="12" t="s">
        <v>19</v>
      </c>
      <c r="G14" s="12"/>
      <c r="H14" s="45">
        <f>H15+H18</f>
        <v>833.94970000000001</v>
      </c>
      <c r="I14" s="45">
        <f>I15+I18</f>
        <v>416.97485999999998</v>
      </c>
      <c r="J14" s="16">
        <f t="shared" si="2"/>
        <v>50.000001199113086</v>
      </c>
    </row>
    <row r="15" spans="1:10" x14ac:dyDescent="0.25">
      <c r="A15" s="238"/>
      <c r="B15" s="14" t="s">
        <v>20</v>
      </c>
      <c r="C15" s="12" t="s">
        <v>11</v>
      </c>
      <c r="D15" s="12" t="s">
        <v>13</v>
      </c>
      <c r="E15" s="12" t="s">
        <v>15</v>
      </c>
      <c r="F15" s="12" t="s">
        <v>21</v>
      </c>
      <c r="G15" s="12"/>
      <c r="H15" s="45">
        <f>H16+H17</f>
        <v>833.94970000000001</v>
      </c>
      <c r="I15" s="45">
        <f t="shared" ref="I15" si="3">I16+I17</f>
        <v>416.97485999999998</v>
      </c>
      <c r="J15" s="16">
        <f t="shared" si="2"/>
        <v>50.000001199113086</v>
      </c>
    </row>
    <row r="16" spans="1:10" ht="39.75" customHeight="1" x14ac:dyDescent="0.25">
      <c r="A16" s="238"/>
      <c r="B16" s="14" t="s">
        <v>22</v>
      </c>
      <c r="C16" s="12" t="s">
        <v>11</v>
      </c>
      <c r="D16" s="12" t="s">
        <v>13</v>
      </c>
      <c r="E16" s="12" t="s">
        <v>15</v>
      </c>
      <c r="F16" s="12" t="s">
        <v>21</v>
      </c>
      <c r="G16" s="12" t="s">
        <v>23</v>
      </c>
      <c r="H16" s="45">
        <v>640.51436000000001</v>
      </c>
      <c r="I16" s="60">
        <v>320.25718999999998</v>
      </c>
      <c r="J16" s="16">
        <f t="shared" si="2"/>
        <v>50.000001561245242</v>
      </c>
    </row>
    <row r="17" spans="1:10" ht="39.75" customHeight="1" x14ac:dyDescent="0.25">
      <c r="A17" s="238"/>
      <c r="B17" s="14" t="s">
        <v>24</v>
      </c>
      <c r="C17" s="12" t="s">
        <v>11</v>
      </c>
      <c r="D17" s="12" t="s">
        <v>13</v>
      </c>
      <c r="E17" s="12" t="s">
        <v>15</v>
      </c>
      <c r="F17" s="12" t="s">
        <v>21</v>
      </c>
      <c r="G17" s="12" t="s">
        <v>25</v>
      </c>
      <c r="H17" s="45">
        <v>193.43534</v>
      </c>
      <c r="I17" s="60">
        <v>96.717669999999998</v>
      </c>
      <c r="J17" s="16">
        <f t="shared" si="2"/>
        <v>50</v>
      </c>
    </row>
    <row r="18" spans="1:10" ht="21.75" hidden="1" customHeight="1" x14ac:dyDescent="0.25">
      <c r="A18" s="238"/>
      <c r="B18" s="14" t="s">
        <v>20</v>
      </c>
      <c r="C18" s="12" t="s">
        <v>11</v>
      </c>
      <c r="D18" s="12" t="s">
        <v>13</v>
      </c>
      <c r="E18" s="12" t="s">
        <v>15</v>
      </c>
      <c r="F18" s="12" t="s">
        <v>164</v>
      </c>
      <c r="G18" s="12"/>
      <c r="H18" s="61">
        <f>H19+H20</f>
        <v>0</v>
      </c>
      <c r="I18" s="61">
        <f>I19+I20</f>
        <v>0</v>
      </c>
      <c r="J18" s="62" t="e">
        <f t="shared" si="2"/>
        <v>#DIV/0!</v>
      </c>
    </row>
    <row r="19" spans="1:10" ht="26.25" hidden="1" customHeight="1" x14ac:dyDescent="0.25">
      <c r="A19" s="238"/>
      <c r="B19" s="14" t="s">
        <v>22</v>
      </c>
      <c r="C19" s="12" t="s">
        <v>11</v>
      </c>
      <c r="D19" s="12" t="s">
        <v>13</v>
      </c>
      <c r="E19" s="12" t="s">
        <v>15</v>
      </c>
      <c r="F19" s="12" t="s">
        <v>164</v>
      </c>
      <c r="G19" s="12" t="s">
        <v>23</v>
      </c>
      <c r="H19" s="61">
        <v>0</v>
      </c>
      <c r="I19" s="60">
        <v>0</v>
      </c>
      <c r="J19" s="62" t="e">
        <f t="shared" si="2"/>
        <v>#DIV/0!</v>
      </c>
    </row>
    <row r="20" spans="1:10" ht="39.75" hidden="1" customHeight="1" x14ac:dyDescent="0.25">
      <c r="A20" s="238"/>
      <c r="B20" s="14" t="s">
        <v>24</v>
      </c>
      <c r="C20" s="12" t="s">
        <v>11</v>
      </c>
      <c r="D20" s="12" t="s">
        <v>13</v>
      </c>
      <c r="E20" s="12" t="s">
        <v>15</v>
      </c>
      <c r="F20" s="12" t="s">
        <v>164</v>
      </c>
      <c r="G20" s="12" t="s">
        <v>25</v>
      </c>
      <c r="H20" s="61">
        <v>0</v>
      </c>
      <c r="I20" s="60">
        <v>0</v>
      </c>
      <c r="J20" s="62" t="e">
        <f t="shared" si="2"/>
        <v>#DIV/0!</v>
      </c>
    </row>
    <row r="21" spans="1:10" ht="52.8" x14ac:dyDescent="0.25">
      <c r="A21" s="238"/>
      <c r="B21" s="11" t="s">
        <v>26</v>
      </c>
      <c r="C21" s="12" t="s">
        <v>11</v>
      </c>
      <c r="D21" s="7" t="s">
        <v>13</v>
      </c>
      <c r="E21" s="7" t="s">
        <v>27</v>
      </c>
      <c r="F21" s="12"/>
      <c r="G21" s="12"/>
      <c r="H21" s="43">
        <f>H22</f>
        <v>1289.54739</v>
      </c>
      <c r="I21" s="43">
        <f t="shared" ref="I21:I22" si="4">I22</f>
        <v>700.00933999999995</v>
      </c>
      <c r="J21" s="252">
        <f t="shared" si="2"/>
        <v>54.283335798927091</v>
      </c>
    </row>
    <row r="22" spans="1:10" ht="26.4" x14ac:dyDescent="0.25">
      <c r="A22" s="238"/>
      <c r="B22" s="14" t="s">
        <v>16</v>
      </c>
      <c r="C22" s="12" t="s">
        <v>11</v>
      </c>
      <c r="D22" s="12" t="s">
        <v>13</v>
      </c>
      <c r="E22" s="12" t="s">
        <v>27</v>
      </c>
      <c r="F22" s="12" t="s">
        <v>17</v>
      </c>
      <c r="G22" s="12"/>
      <c r="H22" s="45">
        <f>H23</f>
        <v>1289.54739</v>
      </c>
      <c r="I22" s="45">
        <f t="shared" si="4"/>
        <v>700.00933999999995</v>
      </c>
      <c r="J22" s="16">
        <f t="shared" si="2"/>
        <v>54.283335798927091</v>
      </c>
    </row>
    <row r="23" spans="1:10" x14ac:dyDescent="0.25">
      <c r="A23" s="238"/>
      <c r="B23" s="14" t="s">
        <v>18</v>
      </c>
      <c r="C23" s="12" t="s">
        <v>11</v>
      </c>
      <c r="D23" s="12" t="s">
        <v>13</v>
      </c>
      <c r="E23" s="12" t="s">
        <v>27</v>
      </c>
      <c r="F23" s="12" t="s">
        <v>19</v>
      </c>
      <c r="G23" s="12"/>
      <c r="H23" s="45">
        <f>H24+H42+H47+H64+H40</f>
        <v>1289.54739</v>
      </c>
      <c r="I23" s="45">
        <f>I24+I42+I47+I64+I40</f>
        <v>700.00933999999995</v>
      </c>
      <c r="J23" s="16">
        <f t="shared" si="2"/>
        <v>54.283335798927091</v>
      </c>
    </row>
    <row r="24" spans="1:10" x14ac:dyDescent="0.25">
      <c r="A24" s="238"/>
      <c r="B24" s="14" t="s">
        <v>20</v>
      </c>
      <c r="C24" s="12" t="s">
        <v>11</v>
      </c>
      <c r="D24" s="12" t="s">
        <v>13</v>
      </c>
      <c r="E24" s="12" t="s">
        <v>27</v>
      </c>
      <c r="F24" s="12" t="s">
        <v>21</v>
      </c>
      <c r="G24" s="12"/>
      <c r="H24" s="45">
        <f>H25+H26+H29+H37+H38+H39+H28</f>
        <v>1226.5516600000001</v>
      </c>
      <c r="I24" s="45">
        <f>I25+I26+I29+I37+I38+I39+I28</f>
        <v>655.06934000000001</v>
      </c>
      <c r="J24" s="16">
        <f t="shared" si="2"/>
        <v>53.407399081747599</v>
      </c>
    </row>
    <row r="25" spans="1:10" ht="26.4" x14ac:dyDescent="0.25">
      <c r="A25" s="238"/>
      <c r="B25" s="14" t="s">
        <v>22</v>
      </c>
      <c r="C25" s="12" t="s">
        <v>11</v>
      </c>
      <c r="D25" s="12" t="s">
        <v>13</v>
      </c>
      <c r="E25" s="12" t="s">
        <v>27</v>
      </c>
      <c r="F25" s="12" t="s">
        <v>21</v>
      </c>
      <c r="G25" s="12" t="s">
        <v>23</v>
      </c>
      <c r="H25" s="45">
        <v>722.32236</v>
      </c>
      <c r="I25" s="60">
        <v>391.55707999999998</v>
      </c>
      <c r="J25" s="16">
        <f t="shared" si="2"/>
        <v>54.208079616973222</v>
      </c>
    </row>
    <row r="26" spans="1:10" ht="40.5" customHeight="1" x14ac:dyDescent="0.25">
      <c r="A26" s="238"/>
      <c r="B26" s="14" t="s">
        <v>32</v>
      </c>
      <c r="C26" s="12" t="s">
        <v>11</v>
      </c>
      <c r="D26" s="12" t="s">
        <v>13</v>
      </c>
      <c r="E26" s="12" t="s">
        <v>27</v>
      </c>
      <c r="F26" s="12" t="s">
        <v>21</v>
      </c>
      <c r="G26" s="12" t="s">
        <v>25</v>
      </c>
      <c r="H26" s="45">
        <v>216.98400000000001</v>
      </c>
      <c r="I26" s="60">
        <v>116.44949</v>
      </c>
      <c r="J26" s="16">
        <f t="shared" si="2"/>
        <v>53.667316484164729</v>
      </c>
    </row>
    <row r="27" spans="1:10" hidden="1" x14ac:dyDescent="0.25">
      <c r="A27" s="238"/>
      <c r="B27" s="14" t="s">
        <v>33</v>
      </c>
      <c r="C27" s="12" t="s">
        <v>11</v>
      </c>
      <c r="D27" s="12" t="s">
        <v>13</v>
      </c>
      <c r="E27" s="12" t="s">
        <v>27</v>
      </c>
      <c r="F27" s="12" t="s">
        <v>21</v>
      </c>
      <c r="G27" s="12"/>
      <c r="H27" s="45">
        <f>H29</f>
        <v>264.21230000000003</v>
      </c>
      <c r="I27" s="60"/>
      <c r="J27" s="16">
        <f t="shared" si="2"/>
        <v>0</v>
      </c>
    </row>
    <row r="28" spans="1:10" ht="39.6" hidden="1" x14ac:dyDescent="0.25">
      <c r="A28" s="238"/>
      <c r="B28" s="14" t="s">
        <v>364</v>
      </c>
      <c r="C28" s="12" t="s">
        <v>11</v>
      </c>
      <c r="D28" s="12" t="s">
        <v>13</v>
      </c>
      <c r="E28" s="12" t="s">
        <v>27</v>
      </c>
      <c r="F28" s="12" t="s">
        <v>21</v>
      </c>
      <c r="G28" s="12" t="s">
        <v>99</v>
      </c>
      <c r="H28" s="45">
        <v>0</v>
      </c>
      <c r="I28" s="60">
        <v>0</v>
      </c>
      <c r="J28" s="16" t="e">
        <f t="shared" ref="J28" si="5">I28/H28*100</f>
        <v>#DIV/0!</v>
      </c>
    </row>
    <row r="29" spans="1:10" x14ac:dyDescent="0.25">
      <c r="A29" s="238"/>
      <c r="B29" s="14" t="s">
        <v>34</v>
      </c>
      <c r="C29" s="12" t="s">
        <v>11</v>
      </c>
      <c r="D29" s="12" t="s">
        <v>13</v>
      </c>
      <c r="E29" s="12" t="s">
        <v>27</v>
      </c>
      <c r="F29" s="12" t="s">
        <v>21</v>
      </c>
      <c r="G29" s="12" t="s">
        <v>35</v>
      </c>
      <c r="H29" s="45">
        <v>264.21230000000003</v>
      </c>
      <c r="I29" s="60">
        <v>131.91721999999999</v>
      </c>
      <c r="J29" s="16">
        <f t="shared" si="2"/>
        <v>49.928493109518357</v>
      </c>
    </row>
    <row r="30" spans="1:10" hidden="1" x14ac:dyDescent="0.25">
      <c r="A30" s="238"/>
      <c r="B30" s="14" t="s">
        <v>36</v>
      </c>
      <c r="C30" s="12" t="s">
        <v>11</v>
      </c>
      <c r="D30" s="12" t="s">
        <v>13</v>
      </c>
      <c r="E30" s="12" t="s">
        <v>27</v>
      </c>
      <c r="F30" s="12" t="s">
        <v>21</v>
      </c>
      <c r="G30" s="12" t="s">
        <v>37</v>
      </c>
      <c r="H30" s="45"/>
      <c r="I30" s="60"/>
      <c r="J30" s="16" t="e">
        <f t="shared" si="2"/>
        <v>#DIV/0!</v>
      </c>
    </row>
    <row r="31" spans="1:10" ht="26.4" hidden="1" x14ac:dyDescent="0.25">
      <c r="A31" s="238"/>
      <c r="B31" s="15" t="s">
        <v>38</v>
      </c>
      <c r="C31" s="12" t="s">
        <v>11</v>
      </c>
      <c r="D31" s="12" t="s">
        <v>13</v>
      </c>
      <c r="E31" s="12" t="s">
        <v>27</v>
      </c>
      <c r="F31" s="12" t="s">
        <v>39</v>
      </c>
      <c r="G31" s="12"/>
      <c r="H31" s="45">
        <f>H32</f>
        <v>0</v>
      </c>
      <c r="I31" s="60"/>
      <c r="J31" s="16" t="e">
        <f t="shared" si="2"/>
        <v>#DIV/0!</v>
      </c>
    </row>
    <row r="32" spans="1:10" ht="26.4" hidden="1" x14ac:dyDescent="0.25">
      <c r="A32" s="238"/>
      <c r="B32" s="14" t="s">
        <v>40</v>
      </c>
      <c r="C32" s="12" t="s">
        <v>11</v>
      </c>
      <c r="D32" s="12" t="s">
        <v>13</v>
      </c>
      <c r="E32" s="12" t="s">
        <v>27</v>
      </c>
      <c r="F32" s="12" t="s">
        <v>39</v>
      </c>
      <c r="G32" s="12" t="s">
        <v>41</v>
      </c>
      <c r="H32" s="45">
        <v>0</v>
      </c>
      <c r="I32" s="60"/>
      <c r="J32" s="16" t="e">
        <f t="shared" si="2"/>
        <v>#DIV/0!</v>
      </c>
    </row>
    <row r="33" spans="1:10" ht="52.8" hidden="1" x14ac:dyDescent="0.25">
      <c r="A33" s="238"/>
      <c r="B33" s="14" t="s">
        <v>42</v>
      </c>
      <c r="C33" s="12" t="s">
        <v>11</v>
      </c>
      <c r="D33" s="12" t="s">
        <v>13</v>
      </c>
      <c r="E33" s="12" t="s">
        <v>27</v>
      </c>
      <c r="F33" s="12" t="s">
        <v>43</v>
      </c>
      <c r="G33" s="12"/>
      <c r="H33" s="45">
        <f>H34</f>
        <v>0</v>
      </c>
      <c r="I33" s="60"/>
      <c r="J33" s="16" t="e">
        <f t="shared" si="2"/>
        <v>#DIV/0!</v>
      </c>
    </row>
    <row r="34" spans="1:10" ht="39.6" hidden="1" x14ac:dyDescent="0.25">
      <c r="A34" s="238"/>
      <c r="B34" s="14" t="s">
        <v>44</v>
      </c>
      <c r="C34" s="12" t="s">
        <v>11</v>
      </c>
      <c r="D34" s="12" t="s">
        <v>13</v>
      </c>
      <c r="E34" s="12" t="s">
        <v>27</v>
      </c>
      <c r="F34" s="12" t="s">
        <v>43</v>
      </c>
      <c r="G34" s="12" t="s">
        <v>35</v>
      </c>
      <c r="H34" s="45"/>
      <c r="I34" s="60"/>
      <c r="J34" s="16" t="e">
        <f t="shared" si="2"/>
        <v>#DIV/0!</v>
      </c>
    </row>
    <row r="35" spans="1:10" ht="26.4" hidden="1" x14ac:dyDescent="0.25">
      <c r="A35" s="238"/>
      <c r="B35" s="14" t="s">
        <v>45</v>
      </c>
      <c r="C35" s="12" t="s">
        <v>11</v>
      </c>
      <c r="D35" s="12" t="s">
        <v>13</v>
      </c>
      <c r="E35" s="12" t="s">
        <v>27</v>
      </c>
      <c r="F35" s="12" t="s">
        <v>46</v>
      </c>
      <c r="G35" s="12"/>
      <c r="H35" s="45">
        <f>H36</f>
        <v>0</v>
      </c>
      <c r="I35" s="60"/>
      <c r="J35" s="16" t="e">
        <f t="shared" si="2"/>
        <v>#DIV/0!</v>
      </c>
    </row>
    <row r="36" spans="1:10" ht="39.6" hidden="1" x14ac:dyDescent="0.25">
      <c r="A36" s="238"/>
      <c r="B36" s="14" t="s">
        <v>44</v>
      </c>
      <c r="C36" s="12" t="s">
        <v>11</v>
      </c>
      <c r="D36" s="12" t="s">
        <v>13</v>
      </c>
      <c r="E36" s="12" t="s">
        <v>27</v>
      </c>
      <c r="F36" s="12" t="s">
        <v>46</v>
      </c>
      <c r="G36" s="12" t="s">
        <v>35</v>
      </c>
      <c r="H36" s="45"/>
      <c r="I36" s="60"/>
      <c r="J36" s="16" t="e">
        <f t="shared" si="2"/>
        <v>#DIV/0!</v>
      </c>
    </row>
    <row r="37" spans="1:10" x14ac:dyDescent="0.25">
      <c r="A37" s="238"/>
      <c r="B37" s="14" t="s">
        <v>166</v>
      </c>
      <c r="C37" s="12" t="s">
        <v>11</v>
      </c>
      <c r="D37" s="12" t="s">
        <v>13</v>
      </c>
      <c r="E37" s="12" t="s">
        <v>27</v>
      </c>
      <c r="F37" s="12" t="s">
        <v>21</v>
      </c>
      <c r="G37" s="12" t="s">
        <v>165</v>
      </c>
      <c r="H37" s="45">
        <v>20.033000000000001</v>
      </c>
      <c r="I37" s="60">
        <v>14.06316</v>
      </c>
      <c r="J37" s="16">
        <f>I37/H37*100</f>
        <v>70.199970049418454</v>
      </c>
    </row>
    <row r="38" spans="1:10" x14ac:dyDescent="0.25">
      <c r="A38" s="238"/>
      <c r="B38" s="14" t="s">
        <v>49</v>
      </c>
      <c r="C38" s="12" t="s">
        <v>11</v>
      </c>
      <c r="D38" s="12" t="s">
        <v>13</v>
      </c>
      <c r="E38" s="12" t="s">
        <v>27</v>
      </c>
      <c r="F38" s="12" t="s">
        <v>21</v>
      </c>
      <c r="G38" s="12" t="s">
        <v>37</v>
      </c>
      <c r="H38" s="45">
        <v>2</v>
      </c>
      <c r="I38" s="60">
        <v>1.05</v>
      </c>
      <c r="J38" s="16">
        <f t="shared" ref="J38:J41" si="6">I38/H38*100</f>
        <v>52.5</v>
      </c>
    </row>
    <row r="39" spans="1:10" x14ac:dyDescent="0.25">
      <c r="A39" s="238"/>
      <c r="B39" s="14" t="s">
        <v>50</v>
      </c>
      <c r="C39" s="12" t="s">
        <v>11</v>
      </c>
      <c r="D39" s="12" t="s">
        <v>13</v>
      </c>
      <c r="E39" s="12" t="s">
        <v>27</v>
      </c>
      <c r="F39" s="12" t="s">
        <v>21</v>
      </c>
      <c r="G39" s="12" t="s">
        <v>51</v>
      </c>
      <c r="H39" s="45">
        <v>1</v>
      </c>
      <c r="I39" s="60">
        <v>3.2390000000000002E-2</v>
      </c>
      <c r="J39" s="16">
        <f t="shared" si="6"/>
        <v>3.2390000000000003</v>
      </c>
    </row>
    <row r="40" spans="1:10" x14ac:dyDescent="0.25">
      <c r="A40" s="238"/>
      <c r="B40" s="14" t="s">
        <v>33</v>
      </c>
      <c r="C40" s="12" t="s">
        <v>11</v>
      </c>
      <c r="D40" s="12" t="s">
        <v>13</v>
      </c>
      <c r="E40" s="12" t="s">
        <v>27</v>
      </c>
      <c r="F40" s="12" t="s">
        <v>68</v>
      </c>
      <c r="G40" s="12"/>
      <c r="H40" s="45">
        <f>H41</f>
        <v>20.3</v>
      </c>
      <c r="I40" s="45">
        <f t="shared" ref="I40" si="7">I41</f>
        <v>20.3</v>
      </c>
      <c r="J40" s="16">
        <f t="shared" si="6"/>
        <v>100</v>
      </c>
    </row>
    <row r="41" spans="1:10" x14ac:dyDescent="0.25">
      <c r="A41" s="238"/>
      <c r="B41" s="14" t="s">
        <v>54</v>
      </c>
      <c r="C41" s="12" t="s">
        <v>11</v>
      </c>
      <c r="D41" s="12" t="s">
        <v>13</v>
      </c>
      <c r="E41" s="12" t="s">
        <v>27</v>
      </c>
      <c r="F41" s="12" t="s">
        <v>68</v>
      </c>
      <c r="G41" s="12" t="s">
        <v>35</v>
      </c>
      <c r="H41" s="45">
        <v>20.3</v>
      </c>
      <c r="I41" s="67">
        <v>20.3</v>
      </c>
      <c r="J41" s="16">
        <f t="shared" si="6"/>
        <v>100</v>
      </c>
    </row>
    <row r="42" spans="1:10" x14ac:dyDescent="0.25">
      <c r="A42" s="238"/>
      <c r="B42" s="14" t="s">
        <v>47</v>
      </c>
      <c r="C42" s="12" t="s">
        <v>11</v>
      </c>
      <c r="D42" s="12" t="s">
        <v>13</v>
      </c>
      <c r="E42" s="12" t="s">
        <v>27</v>
      </c>
      <c r="F42" s="12" t="s">
        <v>48</v>
      </c>
      <c r="G42" s="12"/>
      <c r="H42" s="45">
        <f>H46+H45+H44+H43</f>
        <v>40.39573</v>
      </c>
      <c r="I42" s="45">
        <f>I46+I45+I44+I43</f>
        <v>24.64</v>
      </c>
      <c r="J42" s="16">
        <f t="shared" si="2"/>
        <v>60.996545922056612</v>
      </c>
    </row>
    <row r="43" spans="1:10" x14ac:dyDescent="0.25">
      <c r="A43" s="238"/>
      <c r="B43" s="14" t="s">
        <v>28</v>
      </c>
      <c r="C43" s="12" t="s">
        <v>11</v>
      </c>
      <c r="D43" s="12" t="s">
        <v>13</v>
      </c>
      <c r="E43" s="12" t="s">
        <v>27</v>
      </c>
      <c r="F43" s="12" t="s">
        <v>48</v>
      </c>
      <c r="G43" s="12" t="s">
        <v>23</v>
      </c>
      <c r="H43" s="45">
        <v>11.21227</v>
      </c>
      <c r="I43" s="60">
        <v>0</v>
      </c>
      <c r="J43" s="16">
        <f t="shared" si="2"/>
        <v>0</v>
      </c>
    </row>
    <row r="44" spans="1:10" x14ac:dyDescent="0.25">
      <c r="A44" s="238"/>
      <c r="B44" s="14"/>
      <c r="C44" s="12" t="s">
        <v>11</v>
      </c>
      <c r="D44" s="12" t="s">
        <v>13</v>
      </c>
      <c r="E44" s="12" t="s">
        <v>27</v>
      </c>
      <c r="F44" s="12" t="s">
        <v>48</v>
      </c>
      <c r="G44" s="12" t="s">
        <v>99</v>
      </c>
      <c r="H44" s="45">
        <v>14.64</v>
      </c>
      <c r="I44" s="60">
        <v>14.64</v>
      </c>
      <c r="J44" s="16">
        <f t="shared" si="2"/>
        <v>100</v>
      </c>
    </row>
    <row r="45" spans="1:10" ht="39.6" x14ac:dyDescent="0.25">
      <c r="A45" s="238"/>
      <c r="B45" s="14" t="s">
        <v>30</v>
      </c>
      <c r="C45" s="12" t="s">
        <v>11</v>
      </c>
      <c r="D45" s="12" t="s">
        <v>13</v>
      </c>
      <c r="E45" s="12" t="s">
        <v>27</v>
      </c>
      <c r="F45" s="12" t="s">
        <v>48</v>
      </c>
      <c r="G45" s="12" t="s">
        <v>25</v>
      </c>
      <c r="H45" s="45">
        <v>4.5434599999999996</v>
      </c>
      <c r="I45" s="60">
        <v>0</v>
      </c>
      <c r="J45" s="16">
        <f t="shared" si="2"/>
        <v>0</v>
      </c>
    </row>
    <row r="46" spans="1:10" x14ac:dyDescent="0.25">
      <c r="A46" s="238"/>
      <c r="B46" s="14" t="s">
        <v>34</v>
      </c>
      <c r="C46" s="12" t="s">
        <v>11</v>
      </c>
      <c r="D46" s="12" t="s">
        <v>13</v>
      </c>
      <c r="E46" s="12" t="s">
        <v>27</v>
      </c>
      <c r="F46" s="12" t="s">
        <v>48</v>
      </c>
      <c r="G46" s="12" t="s">
        <v>35</v>
      </c>
      <c r="H46" s="45">
        <v>10</v>
      </c>
      <c r="I46" s="60">
        <v>10</v>
      </c>
      <c r="J46" s="16">
        <f t="shared" si="2"/>
        <v>100</v>
      </c>
    </row>
    <row r="47" spans="1:10" ht="66" x14ac:dyDescent="0.25">
      <c r="A47" s="238"/>
      <c r="B47" s="15" t="s">
        <v>52</v>
      </c>
      <c r="C47" s="12" t="s">
        <v>11</v>
      </c>
      <c r="D47" s="12" t="s">
        <v>13</v>
      </c>
      <c r="E47" s="12" t="s">
        <v>27</v>
      </c>
      <c r="F47" s="12" t="s">
        <v>53</v>
      </c>
      <c r="G47" s="12"/>
      <c r="H47" s="45">
        <f>H48</f>
        <v>2.2999999999999998</v>
      </c>
      <c r="I47" s="45">
        <f t="shared" ref="I47" si="8">I48</f>
        <v>0</v>
      </c>
      <c r="J47" s="16">
        <f t="shared" si="2"/>
        <v>0</v>
      </c>
    </row>
    <row r="48" spans="1:10" x14ac:dyDescent="0.25">
      <c r="A48" s="238"/>
      <c r="B48" s="14" t="s">
        <v>54</v>
      </c>
      <c r="C48" s="12" t="s">
        <v>11</v>
      </c>
      <c r="D48" s="12" t="s">
        <v>13</v>
      </c>
      <c r="E48" s="12" t="s">
        <v>27</v>
      </c>
      <c r="F48" s="12" t="s">
        <v>53</v>
      </c>
      <c r="G48" s="12" t="s">
        <v>35</v>
      </c>
      <c r="H48" s="45">
        <v>2.2999999999999998</v>
      </c>
      <c r="I48" s="60">
        <v>0</v>
      </c>
      <c r="J48" s="16">
        <f t="shared" si="2"/>
        <v>0</v>
      </c>
    </row>
    <row r="49" spans="1:10" ht="52.8" hidden="1" x14ac:dyDescent="0.25">
      <c r="A49" s="238"/>
      <c r="B49" s="14" t="s">
        <v>55</v>
      </c>
      <c r="C49" s="12" t="s">
        <v>11</v>
      </c>
      <c r="D49" s="12" t="s">
        <v>13</v>
      </c>
      <c r="E49" s="12" t="s">
        <v>27</v>
      </c>
      <c r="F49" s="12" t="s">
        <v>56</v>
      </c>
      <c r="G49" s="12"/>
      <c r="H49" s="45">
        <f>H50</f>
        <v>0</v>
      </c>
      <c r="I49" s="60"/>
      <c r="J49" s="16" t="e">
        <f t="shared" si="2"/>
        <v>#DIV/0!</v>
      </c>
    </row>
    <row r="50" spans="1:10" ht="39.6" hidden="1" x14ac:dyDescent="0.25">
      <c r="A50" s="238"/>
      <c r="B50" s="14" t="s">
        <v>57</v>
      </c>
      <c r="C50" s="12" t="s">
        <v>11</v>
      </c>
      <c r="D50" s="12" t="s">
        <v>13</v>
      </c>
      <c r="E50" s="12" t="s">
        <v>27</v>
      </c>
      <c r="F50" s="12" t="s">
        <v>56</v>
      </c>
      <c r="G50" s="12" t="s">
        <v>35</v>
      </c>
      <c r="H50" s="45"/>
      <c r="I50" s="60"/>
      <c r="J50" s="16" t="e">
        <f t="shared" si="2"/>
        <v>#DIV/0!</v>
      </c>
    </row>
    <row r="51" spans="1:10" hidden="1" x14ac:dyDescent="0.25">
      <c r="A51" s="238"/>
      <c r="B51" s="14" t="s">
        <v>47</v>
      </c>
      <c r="C51" s="12" t="s">
        <v>11</v>
      </c>
      <c r="D51" s="12" t="s">
        <v>13</v>
      </c>
      <c r="E51" s="12" t="s">
        <v>27</v>
      </c>
      <c r="F51" s="12" t="s">
        <v>48</v>
      </c>
      <c r="G51" s="12"/>
      <c r="H51" s="45">
        <f>H52+H53+H56+H57+H58+H54+H55</f>
        <v>0</v>
      </c>
      <c r="I51" s="60"/>
      <c r="J51" s="16" t="e">
        <f t="shared" si="2"/>
        <v>#DIV/0!</v>
      </c>
    </row>
    <row r="52" spans="1:10" ht="37.5" hidden="1" customHeight="1" x14ac:dyDescent="0.25">
      <c r="A52" s="238"/>
      <c r="B52" s="14" t="s">
        <v>22</v>
      </c>
      <c r="C52" s="12" t="s">
        <v>11</v>
      </c>
      <c r="D52" s="12" t="s">
        <v>13</v>
      </c>
      <c r="E52" s="12" t="s">
        <v>27</v>
      </c>
      <c r="F52" s="12" t="s">
        <v>48</v>
      </c>
      <c r="G52" s="12" t="s">
        <v>23</v>
      </c>
      <c r="H52" s="45"/>
      <c r="I52" s="60"/>
      <c r="J52" s="16" t="e">
        <f t="shared" si="2"/>
        <v>#DIV/0!</v>
      </c>
    </row>
    <row r="53" spans="1:10" ht="40.5" hidden="1" customHeight="1" x14ac:dyDescent="0.25">
      <c r="A53" s="238"/>
      <c r="B53" s="14" t="s">
        <v>24</v>
      </c>
      <c r="C53" s="12" t="s">
        <v>11</v>
      </c>
      <c r="D53" s="12" t="s">
        <v>13</v>
      </c>
      <c r="E53" s="12" t="s">
        <v>27</v>
      </c>
      <c r="F53" s="12" t="s">
        <v>48</v>
      </c>
      <c r="G53" s="12" t="s">
        <v>25</v>
      </c>
      <c r="H53" s="45"/>
      <c r="I53" s="60"/>
      <c r="J53" s="16" t="e">
        <f t="shared" si="2"/>
        <v>#DIV/0!</v>
      </c>
    </row>
    <row r="54" spans="1:10" ht="40.5" hidden="1" customHeight="1" x14ac:dyDescent="0.25">
      <c r="A54" s="238"/>
      <c r="B54" s="14" t="s">
        <v>22</v>
      </c>
      <c r="C54" s="12" t="s">
        <v>11</v>
      </c>
      <c r="D54" s="12" t="s">
        <v>13</v>
      </c>
      <c r="E54" s="12" t="s">
        <v>27</v>
      </c>
      <c r="F54" s="12" t="s">
        <v>48</v>
      </c>
      <c r="G54" s="12" t="s">
        <v>23</v>
      </c>
      <c r="H54" s="45"/>
      <c r="I54" s="60"/>
      <c r="J54" s="16" t="e">
        <f t="shared" si="2"/>
        <v>#DIV/0!</v>
      </c>
    </row>
    <row r="55" spans="1:10" ht="40.5" hidden="1" customHeight="1" x14ac:dyDescent="0.25">
      <c r="A55" s="238"/>
      <c r="B55" s="14" t="s">
        <v>32</v>
      </c>
      <c r="C55" s="12" t="s">
        <v>11</v>
      </c>
      <c r="D55" s="12" t="s">
        <v>13</v>
      </c>
      <c r="E55" s="12" t="s">
        <v>27</v>
      </c>
      <c r="F55" s="12" t="s">
        <v>48</v>
      </c>
      <c r="G55" s="12" t="s">
        <v>25</v>
      </c>
      <c r="H55" s="45"/>
      <c r="I55" s="60"/>
      <c r="J55" s="16" t="e">
        <f t="shared" si="2"/>
        <v>#DIV/0!</v>
      </c>
    </row>
    <row r="56" spans="1:10" ht="26.4" hidden="1" x14ac:dyDescent="0.25">
      <c r="A56" s="238"/>
      <c r="B56" s="14" t="s">
        <v>58</v>
      </c>
      <c r="C56" s="12" t="s">
        <v>11</v>
      </c>
      <c r="D56" s="12" t="s">
        <v>13</v>
      </c>
      <c r="E56" s="12" t="s">
        <v>27</v>
      </c>
      <c r="F56" s="12" t="s">
        <v>48</v>
      </c>
      <c r="G56" s="12" t="s">
        <v>59</v>
      </c>
      <c r="H56" s="45"/>
      <c r="I56" s="60"/>
      <c r="J56" s="16" t="e">
        <f t="shared" si="2"/>
        <v>#DIV/0!</v>
      </c>
    </row>
    <row r="57" spans="1:10" ht="39.6" hidden="1" x14ac:dyDescent="0.25">
      <c r="A57" s="238"/>
      <c r="B57" s="14" t="s">
        <v>57</v>
      </c>
      <c r="C57" s="12" t="s">
        <v>11</v>
      </c>
      <c r="D57" s="12" t="s">
        <v>13</v>
      </c>
      <c r="E57" s="12" t="s">
        <v>27</v>
      </c>
      <c r="F57" s="12" t="s">
        <v>48</v>
      </c>
      <c r="G57" s="12" t="s">
        <v>35</v>
      </c>
      <c r="H57" s="45"/>
      <c r="I57" s="60"/>
      <c r="J57" s="16" t="e">
        <f t="shared" si="2"/>
        <v>#DIV/0!</v>
      </c>
    </row>
    <row r="58" spans="1:10" hidden="1" x14ac:dyDescent="0.25">
      <c r="A58" s="238"/>
      <c r="B58" s="14" t="s">
        <v>36</v>
      </c>
      <c r="C58" s="12" t="s">
        <v>11</v>
      </c>
      <c r="D58" s="12" t="s">
        <v>13</v>
      </c>
      <c r="E58" s="12" t="s">
        <v>27</v>
      </c>
      <c r="F58" s="12" t="s">
        <v>48</v>
      </c>
      <c r="G58" s="12" t="s">
        <v>37</v>
      </c>
      <c r="H58" s="45"/>
      <c r="I58" s="60"/>
      <c r="J58" s="16" t="e">
        <f t="shared" si="2"/>
        <v>#DIV/0!</v>
      </c>
    </row>
    <row r="59" spans="1:10" ht="52.8" hidden="1" x14ac:dyDescent="0.25">
      <c r="A59" s="238"/>
      <c r="B59" s="11" t="s">
        <v>60</v>
      </c>
      <c r="C59" s="12" t="s">
        <v>11</v>
      </c>
      <c r="D59" s="12" t="s">
        <v>13</v>
      </c>
      <c r="E59" s="12" t="s">
        <v>27</v>
      </c>
      <c r="F59" s="12"/>
      <c r="G59" s="12"/>
      <c r="H59" s="43">
        <v>0</v>
      </c>
      <c r="I59" s="60"/>
      <c r="J59" s="16" t="e">
        <f t="shared" si="2"/>
        <v>#DIV/0!</v>
      </c>
    </row>
    <row r="60" spans="1:10" ht="41.4" hidden="1" x14ac:dyDescent="0.25">
      <c r="A60" s="238"/>
      <c r="B60" s="17" t="s">
        <v>61</v>
      </c>
      <c r="C60" s="12" t="s">
        <v>11</v>
      </c>
      <c r="D60" s="12" t="s">
        <v>13</v>
      </c>
      <c r="E60" s="12" t="s">
        <v>27</v>
      </c>
      <c r="F60" s="63" t="s">
        <v>62</v>
      </c>
      <c r="G60" s="64"/>
      <c r="H60" s="43">
        <f>H61</f>
        <v>202.572</v>
      </c>
      <c r="I60" s="60"/>
      <c r="J60" s="16">
        <f t="shared" si="2"/>
        <v>0</v>
      </c>
    </row>
    <row r="61" spans="1:10" ht="13.8" hidden="1" x14ac:dyDescent="0.25">
      <c r="A61" s="238"/>
      <c r="B61" s="17" t="s">
        <v>63</v>
      </c>
      <c r="C61" s="12" t="s">
        <v>11</v>
      </c>
      <c r="D61" s="12" t="s">
        <v>13</v>
      </c>
      <c r="E61" s="12" t="s">
        <v>27</v>
      </c>
      <c r="F61" s="63" t="s">
        <v>62</v>
      </c>
      <c r="G61" s="63" t="s">
        <v>64</v>
      </c>
      <c r="H61" s="43">
        <v>202.572</v>
      </c>
      <c r="I61" s="60"/>
      <c r="J61" s="16">
        <f t="shared" si="2"/>
        <v>0</v>
      </c>
    </row>
    <row r="62" spans="1:10" ht="39.75" hidden="1" customHeight="1" x14ac:dyDescent="0.25">
      <c r="A62" s="238"/>
      <c r="B62" s="18" t="s">
        <v>65</v>
      </c>
      <c r="C62" s="12" t="s">
        <v>11</v>
      </c>
      <c r="D62" s="12" t="s">
        <v>13</v>
      </c>
      <c r="E62" s="12" t="s">
        <v>27</v>
      </c>
      <c r="F62" s="63" t="s">
        <v>66</v>
      </c>
      <c r="G62" s="65"/>
      <c r="H62" s="43">
        <f>H63</f>
        <v>9.8810000000000002</v>
      </c>
      <c r="I62" s="60"/>
      <c r="J62" s="16">
        <f t="shared" si="2"/>
        <v>0</v>
      </c>
    </row>
    <row r="63" spans="1:10" ht="40.5" hidden="1" customHeight="1" x14ac:dyDescent="0.25">
      <c r="A63" s="238"/>
      <c r="B63" s="18" t="s">
        <v>67</v>
      </c>
      <c r="C63" s="12" t="s">
        <v>11</v>
      </c>
      <c r="D63" s="12" t="s">
        <v>13</v>
      </c>
      <c r="E63" s="12" t="s">
        <v>27</v>
      </c>
      <c r="F63" s="65" t="s">
        <v>66</v>
      </c>
      <c r="G63" s="65" t="s">
        <v>64</v>
      </c>
      <c r="H63" s="43">
        <v>9.8810000000000002</v>
      </c>
      <c r="I63" s="60"/>
      <c r="J63" s="16">
        <f t="shared" si="2"/>
        <v>0</v>
      </c>
    </row>
    <row r="64" spans="1:10" ht="44.25" hidden="1" customHeight="1" x14ac:dyDescent="0.25">
      <c r="A64" s="238"/>
      <c r="B64" s="14" t="s">
        <v>69</v>
      </c>
      <c r="C64" s="12" t="s">
        <v>11</v>
      </c>
      <c r="D64" s="12" t="s">
        <v>13</v>
      </c>
      <c r="E64" s="12" t="s">
        <v>27</v>
      </c>
      <c r="F64" s="12" t="s">
        <v>56</v>
      </c>
      <c r="G64" s="12"/>
      <c r="H64" s="45">
        <f>H65</f>
        <v>0</v>
      </c>
      <c r="I64" s="45">
        <f t="shared" ref="I64" si="9">I65</f>
        <v>0</v>
      </c>
      <c r="J64" s="16" t="e">
        <f t="shared" si="2"/>
        <v>#DIV/0!</v>
      </c>
    </row>
    <row r="65" spans="1:10" ht="21" hidden="1" customHeight="1" x14ac:dyDescent="0.25">
      <c r="A65" s="238"/>
      <c r="B65" s="14" t="s">
        <v>54</v>
      </c>
      <c r="C65" s="12" t="s">
        <v>11</v>
      </c>
      <c r="D65" s="12" t="s">
        <v>13</v>
      </c>
      <c r="E65" s="12" t="s">
        <v>27</v>
      </c>
      <c r="F65" s="12" t="s">
        <v>56</v>
      </c>
      <c r="G65" s="12" t="s">
        <v>35</v>
      </c>
      <c r="H65" s="45">
        <v>0</v>
      </c>
      <c r="I65" s="60">
        <v>0</v>
      </c>
      <c r="J65" s="16" t="e">
        <f t="shared" si="2"/>
        <v>#DIV/0!</v>
      </c>
    </row>
    <row r="66" spans="1:10" ht="61.5" customHeight="1" x14ac:dyDescent="0.25">
      <c r="A66" s="238"/>
      <c r="B66" s="11" t="s">
        <v>60</v>
      </c>
      <c r="C66" s="12" t="s">
        <v>11</v>
      </c>
      <c r="D66" s="7" t="s">
        <v>13</v>
      </c>
      <c r="E66" s="7" t="s">
        <v>70</v>
      </c>
      <c r="F66" s="12"/>
      <c r="G66" s="12"/>
      <c r="H66" s="43">
        <f>H67</f>
        <v>331.40069999999997</v>
      </c>
      <c r="I66" s="43">
        <f t="shared" ref="I66:I67" si="10">I67</f>
        <v>168</v>
      </c>
      <c r="J66" s="252">
        <f t="shared" si="2"/>
        <v>50.693918268730279</v>
      </c>
    </row>
    <row r="67" spans="1:10" ht="26.25" customHeight="1" x14ac:dyDescent="0.25">
      <c r="A67" s="238"/>
      <c r="B67" s="14" t="s">
        <v>16</v>
      </c>
      <c r="C67" s="12" t="s">
        <v>11</v>
      </c>
      <c r="D67" s="12" t="s">
        <v>13</v>
      </c>
      <c r="E67" s="12" t="s">
        <v>70</v>
      </c>
      <c r="F67" s="12" t="s">
        <v>17</v>
      </c>
      <c r="G67" s="65"/>
      <c r="H67" s="45">
        <f>H68</f>
        <v>331.40069999999997</v>
      </c>
      <c r="I67" s="45">
        <f t="shared" si="10"/>
        <v>168</v>
      </c>
      <c r="J67" s="16">
        <f t="shared" si="2"/>
        <v>50.693918268730279</v>
      </c>
    </row>
    <row r="68" spans="1:10" ht="15" customHeight="1" x14ac:dyDescent="0.25">
      <c r="A68" s="238"/>
      <c r="B68" s="14" t="s">
        <v>18</v>
      </c>
      <c r="C68" s="12" t="s">
        <v>11</v>
      </c>
      <c r="D68" s="12" t="s">
        <v>13</v>
      </c>
      <c r="E68" s="12" t="s">
        <v>70</v>
      </c>
      <c r="F68" s="12" t="s">
        <v>19</v>
      </c>
      <c r="G68" s="65"/>
      <c r="H68" s="45">
        <f>H69+H71</f>
        <v>331.40069999999997</v>
      </c>
      <c r="I68" s="45">
        <f t="shared" ref="I68" si="11">I69+I71</f>
        <v>168</v>
      </c>
      <c r="J68" s="16">
        <f t="shared" si="2"/>
        <v>50.693918268730279</v>
      </c>
    </row>
    <row r="69" spans="1:10" ht="28.5" customHeight="1" x14ac:dyDescent="0.25">
      <c r="A69" s="238"/>
      <c r="B69" s="15" t="s">
        <v>71</v>
      </c>
      <c r="C69" s="20">
        <v>991</v>
      </c>
      <c r="D69" s="12" t="s">
        <v>13</v>
      </c>
      <c r="E69" s="12" t="s">
        <v>70</v>
      </c>
      <c r="F69" s="12" t="s">
        <v>72</v>
      </c>
      <c r="G69" s="12"/>
      <c r="H69" s="47">
        <f>H70</f>
        <v>321.02069999999998</v>
      </c>
      <c r="I69" s="47">
        <f t="shared" ref="I69" si="12">I70</f>
        <v>168</v>
      </c>
      <c r="J69" s="16">
        <f t="shared" si="2"/>
        <v>52.333073848508839</v>
      </c>
    </row>
    <row r="70" spans="1:10" ht="18.75" customHeight="1" x14ac:dyDescent="0.25">
      <c r="A70" s="238"/>
      <c r="B70" s="14" t="s">
        <v>63</v>
      </c>
      <c r="C70" s="20">
        <v>991</v>
      </c>
      <c r="D70" s="12" t="s">
        <v>13</v>
      </c>
      <c r="E70" s="12" t="s">
        <v>70</v>
      </c>
      <c r="F70" s="12" t="s">
        <v>72</v>
      </c>
      <c r="G70" s="12" t="s">
        <v>64</v>
      </c>
      <c r="H70" s="47">
        <v>321.02069999999998</v>
      </c>
      <c r="I70" s="60">
        <v>168</v>
      </c>
      <c r="J70" s="16">
        <f t="shared" si="2"/>
        <v>52.333073848508839</v>
      </c>
    </row>
    <row r="71" spans="1:10" ht="29.25" customHeight="1" x14ac:dyDescent="0.25">
      <c r="A71" s="238"/>
      <c r="B71" s="14" t="s">
        <v>73</v>
      </c>
      <c r="C71" s="20">
        <v>991</v>
      </c>
      <c r="D71" s="12" t="s">
        <v>13</v>
      </c>
      <c r="E71" s="12" t="s">
        <v>70</v>
      </c>
      <c r="F71" s="12" t="s">
        <v>74</v>
      </c>
      <c r="G71" s="12"/>
      <c r="H71" s="47">
        <f>H72</f>
        <v>10.38</v>
      </c>
      <c r="I71" s="47">
        <f>I72</f>
        <v>0</v>
      </c>
      <c r="J71" s="16">
        <f t="shared" si="2"/>
        <v>0</v>
      </c>
    </row>
    <row r="72" spans="1:10" ht="15" customHeight="1" x14ac:dyDescent="0.25">
      <c r="A72" s="238"/>
      <c r="B72" s="14" t="s">
        <v>63</v>
      </c>
      <c r="C72" s="20">
        <v>991</v>
      </c>
      <c r="D72" s="12" t="s">
        <v>13</v>
      </c>
      <c r="E72" s="12" t="s">
        <v>70</v>
      </c>
      <c r="F72" s="12" t="s">
        <v>74</v>
      </c>
      <c r="G72" s="12" t="s">
        <v>64</v>
      </c>
      <c r="H72" s="47">
        <v>10.38</v>
      </c>
      <c r="I72" s="60">
        <v>0</v>
      </c>
      <c r="J72" s="16">
        <f t="shared" si="2"/>
        <v>0</v>
      </c>
    </row>
    <row r="73" spans="1:10" ht="15" hidden="1" customHeight="1" x14ac:dyDescent="0.25">
      <c r="A73" s="238"/>
      <c r="B73" s="11" t="s">
        <v>170</v>
      </c>
      <c r="C73" s="20">
        <v>991</v>
      </c>
      <c r="D73" s="7" t="s">
        <v>13</v>
      </c>
      <c r="E73" s="7" t="s">
        <v>169</v>
      </c>
      <c r="F73" s="12" t="s">
        <v>68</v>
      </c>
      <c r="G73" s="12"/>
      <c r="H73" s="53">
        <f>H74</f>
        <v>0</v>
      </c>
      <c r="I73" s="66">
        <f>I74</f>
        <v>0</v>
      </c>
      <c r="J73" s="16" t="e">
        <f t="shared" si="2"/>
        <v>#DIV/0!</v>
      </c>
    </row>
    <row r="74" spans="1:10" ht="15" hidden="1" customHeight="1" x14ac:dyDescent="0.25">
      <c r="A74" s="238"/>
      <c r="B74" s="14" t="s">
        <v>171</v>
      </c>
      <c r="C74" s="20">
        <v>991</v>
      </c>
      <c r="D74" s="12" t="s">
        <v>13</v>
      </c>
      <c r="E74" s="12" t="s">
        <v>169</v>
      </c>
      <c r="F74" s="12" t="s">
        <v>68</v>
      </c>
      <c r="G74" s="12" t="s">
        <v>172</v>
      </c>
      <c r="H74" s="47">
        <v>0</v>
      </c>
      <c r="I74" s="67">
        <v>0</v>
      </c>
      <c r="J74" s="16" t="e">
        <f t="shared" si="2"/>
        <v>#DIV/0!</v>
      </c>
    </row>
    <row r="75" spans="1:10" x14ac:dyDescent="0.25">
      <c r="A75" s="238"/>
      <c r="B75" s="11" t="s">
        <v>75</v>
      </c>
      <c r="C75" s="12" t="s">
        <v>11</v>
      </c>
      <c r="D75" s="7" t="s">
        <v>13</v>
      </c>
      <c r="E75" s="7" t="s">
        <v>76</v>
      </c>
      <c r="F75" s="7"/>
      <c r="G75" s="7"/>
      <c r="H75" s="43">
        <f>H76</f>
        <v>1</v>
      </c>
      <c r="I75" s="43">
        <f t="shared" ref="I75:I78" si="13">I76</f>
        <v>0</v>
      </c>
      <c r="J75" s="16">
        <f t="shared" si="2"/>
        <v>0</v>
      </c>
    </row>
    <row r="76" spans="1:10" ht="26.4" x14ac:dyDescent="0.25">
      <c r="A76" s="238"/>
      <c r="B76" s="14" t="s">
        <v>16</v>
      </c>
      <c r="C76" s="12" t="s">
        <v>11</v>
      </c>
      <c r="D76" s="12" t="s">
        <v>13</v>
      </c>
      <c r="E76" s="12" t="s">
        <v>76</v>
      </c>
      <c r="F76" s="12" t="s">
        <v>17</v>
      </c>
      <c r="G76" s="7"/>
      <c r="H76" s="45">
        <f>H77</f>
        <v>1</v>
      </c>
      <c r="I76" s="45">
        <f t="shared" si="13"/>
        <v>0</v>
      </c>
      <c r="J76" s="16">
        <f t="shared" si="2"/>
        <v>0</v>
      </c>
    </row>
    <row r="77" spans="1:10" x14ac:dyDescent="0.25">
      <c r="A77" s="238"/>
      <c r="B77" s="14" t="s">
        <v>18</v>
      </c>
      <c r="C77" s="12" t="s">
        <v>11</v>
      </c>
      <c r="D77" s="12" t="s">
        <v>13</v>
      </c>
      <c r="E77" s="12" t="s">
        <v>76</v>
      </c>
      <c r="F77" s="12" t="s">
        <v>19</v>
      </c>
      <c r="G77" s="7"/>
      <c r="H77" s="45">
        <f>H78</f>
        <v>1</v>
      </c>
      <c r="I77" s="45">
        <f t="shared" si="13"/>
        <v>0</v>
      </c>
      <c r="J77" s="16">
        <f t="shared" si="2"/>
        <v>0</v>
      </c>
    </row>
    <row r="78" spans="1:10" x14ac:dyDescent="0.25">
      <c r="A78" s="238"/>
      <c r="B78" s="14" t="s">
        <v>33</v>
      </c>
      <c r="C78" s="12" t="s">
        <v>11</v>
      </c>
      <c r="D78" s="12" t="s">
        <v>13</v>
      </c>
      <c r="E78" s="12" t="s">
        <v>76</v>
      </c>
      <c r="F78" s="12" t="s">
        <v>68</v>
      </c>
      <c r="G78" s="12"/>
      <c r="H78" s="45">
        <f>H79</f>
        <v>1</v>
      </c>
      <c r="I78" s="45">
        <f t="shared" si="13"/>
        <v>0</v>
      </c>
      <c r="J78" s="16">
        <f t="shared" si="2"/>
        <v>0</v>
      </c>
    </row>
    <row r="79" spans="1:10" x14ac:dyDescent="0.25">
      <c r="A79" s="238"/>
      <c r="B79" s="14" t="s">
        <v>77</v>
      </c>
      <c r="C79" s="12" t="s">
        <v>11</v>
      </c>
      <c r="D79" s="12" t="s">
        <v>13</v>
      </c>
      <c r="E79" s="12" t="s">
        <v>76</v>
      </c>
      <c r="F79" s="12" t="s">
        <v>68</v>
      </c>
      <c r="G79" s="12" t="s">
        <v>78</v>
      </c>
      <c r="H79" s="68">
        <v>1</v>
      </c>
      <c r="I79" s="68">
        <v>0</v>
      </c>
      <c r="J79" s="16">
        <f t="shared" si="2"/>
        <v>0</v>
      </c>
    </row>
    <row r="80" spans="1:10" hidden="1" x14ac:dyDescent="0.25">
      <c r="A80" s="238"/>
      <c r="B80" s="11" t="s">
        <v>79</v>
      </c>
      <c r="C80" s="12" t="s">
        <v>11</v>
      </c>
      <c r="D80" s="7" t="s">
        <v>13</v>
      </c>
      <c r="E80" s="7" t="s">
        <v>80</v>
      </c>
      <c r="F80" s="12"/>
      <c r="G80" s="12"/>
      <c r="H80" s="69"/>
      <c r="I80" s="60"/>
      <c r="J80" s="16" t="e">
        <f t="shared" ref="J80:J151" si="14">I80/H80*100</f>
        <v>#DIV/0!</v>
      </c>
    </row>
    <row r="81" spans="1:10" ht="26.4" hidden="1" x14ac:dyDescent="0.25">
      <c r="A81" s="238"/>
      <c r="B81" s="14" t="s">
        <v>16</v>
      </c>
      <c r="C81" s="12" t="s">
        <v>11</v>
      </c>
      <c r="D81" s="12" t="s">
        <v>13</v>
      </c>
      <c r="E81" s="12" t="s">
        <v>80</v>
      </c>
      <c r="F81" s="12" t="s">
        <v>17</v>
      </c>
      <c r="G81" s="12"/>
      <c r="H81" s="68"/>
      <c r="I81" s="60"/>
      <c r="J81" s="16" t="e">
        <f t="shared" si="14"/>
        <v>#DIV/0!</v>
      </c>
    </row>
    <row r="82" spans="1:10" hidden="1" x14ac:dyDescent="0.25">
      <c r="A82" s="238"/>
      <c r="B82" s="14" t="s">
        <v>18</v>
      </c>
      <c r="C82" s="12" t="s">
        <v>11</v>
      </c>
      <c r="D82" s="12" t="s">
        <v>13</v>
      </c>
      <c r="E82" s="12" t="s">
        <v>80</v>
      </c>
      <c r="F82" s="12" t="s">
        <v>19</v>
      </c>
      <c r="G82" s="12"/>
      <c r="H82" s="68"/>
      <c r="I82" s="60"/>
      <c r="J82" s="16" t="e">
        <f t="shared" si="14"/>
        <v>#DIV/0!</v>
      </c>
    </row>
    <row r="83" spans="1:10" hidden="1" x14ac:dyDescent="0.25">
      <c r="A83" s="238"/>
      <c r="B83" s="14" t="s">
        <v>20</v>
      </c>
      <c r="C83" s="12" t="s">
        <v>11</v>
      </c>
      <c r="D83" s="12" t="s">
        <v>13</v>
      </c>
      <c r="E83" s="12" t="s">
        <v>80</v>
      </c>
      <c r="F83" s="12" t="s">
        <v>21</v>
      </c>
      <c r="G83" s="12"/>
      <c r="H83" s="68"/>
      <c r="I83" s="60"/>
      <c r="J83" s="16" t="e">
        <f t="shared" si="14"/>
        <v>#DIV/0!</v>
      </c>
    </row>
    <row r="84" spans="1:10" ht="26.4" hidden="1" x14ac:dyDescent="0.25">
      <c r="A84" s="238"/>
      <c r="B84" s="14" t="s">
        <v>81</v>
      </c>
      <c r="C84" s="12" t="s">
        <v>11</v>
      </c>
      <c r="D84" s="12" t="s">
        <v>13</v>
      </c>
      <c r="E84" s="12" t="s">
        <v>80</v>
      </c>
      <c r="F84" s="12" t="s">
        <v>21</v>
      </c>
      <c r="G84" s="12" t="s">
        <v>29</v>
      </c>
      <c r="H84" s="68"/>
      <c r="I84" s="60"/>
      <c r="J84" s="16" t="e">
        <f t="shared" si="14"/>
        <v>#DIV/0!</v>
      </c>
    </row>
    <row r="85" spans="1:10" ht="39.6" hidden="1" x14ac:dyDescent="0.25">
      <c r="A85" s="238"/>
      <c r="B85" s="14" t="s">
        <v>82</v>
      </c>
      <c r="C85" s="12" t="s">
        <v>11</v>
      </c>
      <c r="D85" s="12" t="s">
        <v>13</v>
      </c>
      <c r="E85" s="12" t="s">
        <v>80</v>
      </c>
      <c r="F85" s="12" t="s">
        <v>21</v>
      </c>
      <c r="G85" s="12" t="s">
        <v>31</v>
      </c>
      <c r="H85" s="68"/>
      <c r="I85" s="60"/>
      <c r="J85" s="16" t="e">
        <f t="shared" si="14"/>
        <v>#DIV/0!</v>
      </c>
    </row>
    <row r="86" spans="1:10" ht="20.25" hidden="1" customHeight="1" x14ac:dyDescent="0.25">
      <c r="A86" s="238"/>
      <c r="B86" s="14" t="s">
        <v>83</v>
      </c>
      <c r="C86" s="12" t="s">
        <v>11</v>
      </c>
      <c r="D86" s="12" t="s">
        <v>13</v>
      </c>
      <c r="E86" s="12" t="s">
        <v>80</v>
      </c>
      <c r="F86" s="12" t="s">
        <v>84</v>
      </c>
      <c r="G86" s="12"/>
      <c r="H86" s="69"/>
      <c r="I86" s="60"/>
      <c r="J86" s="16" t="e">
        <f t="shared" si="14"/>
        <v>#DIV/0!</v>
      </c>
    </row>
    <row r="87" spans="1:10" ht="24.75" hidden="1" customHeight="1" x14ac:dyDescent="0.25">
      <c r="A87" s="238"/>
      <c r="B87" s="14" t="s">
        <v>81</v>
      </c>
      <c r="C87" s="12" t="s">
        <v>11</v>
      </c>
      <c r="D87" s="12" t="s">
        <v>13</v>
      </c>
      <c r="E87" s="12" t="s">
        <v>80</v>
      </c>
      <c r="F87" s="12" t="s">
        <v>84</v>
      </c>
      <c r="G87" s="12" t="s">
        <v>29</v>
      </c>
      <c r="H87" s="68"/>
      <c r="I87" s="60"/>
      <c r="J87" s="16" t="e">
        <f t="shared" si="14"/>
        <v>#DIV/0!</v>
      </c>
    </row>
    <row r="88" spans="1:10" ht="38.25" hidden="1" customHeight="1" x14ac:dyDescent="0.25">
      <c r="A88" s="238"/>
      <c r="B88" s="14" t="s">
        <v>82</v>
      </c>
      <c r="C88" s="12" t="s">
        <v>11</v>
      </c>
      <c r="D88" s="12" t="s">
        <v>13</v>
      </c>
      <c r="E88" s="12" t="s">
        <v>80</v>
      </c>
      <c r="F88" s="12" t="s">
        <v>84</v>
      </c>
      <c r="G88" s="12" t="s">
        <v>31</v>
      </c>
      <c r="H88" s="68"/>
      <c r="I88" s="60"/>
      <c r="J88" s="16" t="e">
        <f t="shared" si="14"/>
        <v>#DIV/0!</v>
      </c>
    </row>
    <row r="89" spans="1:10" ht="39.6" hidden="1" x14ac:dyDescent="0.25">
      <c r="A89" s="238"/>
      <c r="B89" s="14" t="s">
        <v>57</v>
      </c>
      <c r="C89" s="12" t="s">
        <v>11</v>
      </c>
      <c r="D89" s="12" t="s">
        <v>13</v>
      </c>
      <c r="E89" s="12" t="s">
        <v>80</v>
      </c>
      <c r="F89" s="12" t="s">
        <v>84</v>
      </c>
      <c r="G89" s="12" t="s">
        <v>35</v>
      </c>
      <c r="H89" s="68"/>
      <c r="I89" s="60"/>
      <c r="J89" s="16" t="e">
        <f t="shared" si="14"/>
        <v>#DIV/0!</v>
      </c>
    </row>
    <row r="90" spans="1:10" ht="52.8" hidden="1" x14ac:dyDescent="0.25">
      <c r="A90" s="238"/>
      <c r="B90" s="21" t="s">
        <v>85</v>
      </c>
      <c r="C90" s="34" t="s">
        <v>11</v>
      </c>
      <c r="D90" s="34" t="s">
        <v>13</v>
      </c>
      <c r="E90" s="34" t="s">
        <v>80</v>
      </c>
      <c r="F90" s="34" t="s">
        <v>56</v>
      </c>
      <c r="G90" s="34"/>
      <c r="H90" s="68"/>
      <c r="I90" s="60"/>
      <c r="J90" s="16" t="e">
        <f t="shared" si="14"/>
        <v>#DIV/0!</v>
      </c>
    </row>
    <row r="91" spans="1:10" ht="39.6" hidden="1" x14ac:dyDescent="0.25">
      <c r="A91" s="238"/>
      <c r="B91" s="14" t="s">
        <v>57</v>
      </c>
      <c r="C91" s="34" t="s">
        <v>11</v>
      </c>
      <c r="D91" s="34" t="s">
        <v>13</v>
      </c>
      <c r="E91" s="34" t="s">
        <v>80</v>
      </c>
      <c r="F91" s="34" t="s">
        <v>56</v>
      </c>
      <c r="G91" s="34" t="s">
        <v>35</v>
      </c>
      <c r="H91" s="54"/>
      <c r="I91" s="60"/>
      <c r="J91" s="16" t="e">
        <f t="shared" si="14"/>
        <v>#DIV/0!</v>
      </c>
    </row>
    <row r="92" spans="1:10" hidden="1" x14ac:dyDescent="0.25">
      <c r="A92" s="238"/>
      <c r="B92" s="14" t="s">
        <v>86</v>
      </c>
      <c r="C92" s="34" t="s">
        <v>11</v>
      </c>
      <c r="D92" s="34" t="s">
        <v>13</v>
      </c>
      <c r="E92" s="34" t="s">
        <v>80</v>
      </c>
      <c r="F92" s="34" t="s">
        <v>56</v>
      </c>
      <c r="G92" s="34" t="s">
        <v>87</v>
      </c>
      <c r="H92" s="54"/>
      <c r="I92" s="60"/>
      <c r="J92" s="16" t="e">
        <f t="shared" si="14"/>
        <v>#DIV/0!</v>
      </c>
    </row>
    <row r="93" spans="1:10" ht="39.6" hidden="1" x14ac:dyDescent="0.25">
      <c r="A93" s="238"/>
      <c r="B93" s="14" t="s">
        <v>88</v>
      </c>
      <c r="C93" s="20">
        <v>991</v>
      </c>
      <c r="D93" s="12" t="s">
        <v>13</v>
      </c>
      <c r="E93" s="12" t="s">
        <v>80</v>
      </c>
      <c r="F93" s="12" t="s">
        <v>89</v>
      </c>
      <c r="G93" s="12"/>
      <c r="H93" s="53"/>
      <c r="I93" s="60"/>
      <c r="J93" s="16" t="e">
        <f t="shared" si="14"/>
        <v>#DIV/0!</v>
      </c>
    </row>
    <row r="94" spans="1:10" hidden="1" x14ac:dyDescent="0.25">
      <c r="A94" s="238"/>
      <c r="B94" s="14" t="s">
        <v>63</v>
      </c>
      <c r="C94" s="20">
        <v>991</v>
      </c>
      <c r="D94" s="12" t="s">
        <v>13</v>
      </c>
      <c r="E94" s="12" t="s">
        <v>80</v>
      </c>
      <c r="F94" s="12" t="s">
        <v>89</v>
      </c>
      <c r="G94" s="12" t="s">
        <v>64</v>
      </c>
      <c r="H94" s="45"/>
      <c r="I94" s="60"/>
      <c r="J94" s="16" t="e">
        <f t="shared" si="14"/>
        <v>#DIV/0!</v>
      </c>
    </row>
    <row r="95" spans="1:10" s="8" customFormat="1" x14ac:dyDescent="0.25">
      <c r="A95" s="238"/>
      <c r="B95" s="11" t="s">
        <v>79</v>
      </c>
      <c r="C95" s="22">
        <v>991</v>
      </c>
      <c r="D95" s="7" t="s">
        <v>13</v>
      </c>
      <c r="E95" s="7" t="s">
        <v>80</v>
      </c>
      <c r="F95" s="7"/>
      <c r="G95" s="7"/>
      <c r="H95" s="43">
        <f>H96</f>
        <v>835.35550999999998</v>
      </c>
      <c r="I95" s="43">
        <f t="shared" ref="I95:I96" si="15">I96</f>
        <v>465.38380000000001</v>
      </c>
      <c r="J95" s="252">
        <f t="shared" si="14"/>
        <v>55.710867340780453</v>
      </c>
    </row>
    <row r="96" spans="1:10" ht="26.4" x14ac:dyDescent="0.25">
      <c r="A96" s="238"/>
      <c r="B96" s="14" t="s">
        <v>16</v>
      </c>
      <c r="C96" s="20">
        <v>991</v>
      </c>
      <c r="D96" s="12" t="s">
        <v>13</v>
      </c>
      <c r="E96" s="12" t="s">
        <v>80</v>
      </c>
      <c r="F96" s="12" t="s">
        <v>17</v>
      </c>
      <c r="G96" s="12"/>
      <c r="H96" s="45">
        <f>H97</f>
        <v>835.35550999999998</v>
      </c>
      <c r="I96" s="45">
        <f t="shared" si="15"/>
        <v>465.38380000000001</v>
      </c>
      <c r="J96" s="16">
        <f t="shared" si="14"/>
        <v>55.710867340780453</v>
      </c>
    </row>
    <row r="97" spans="1:10" x14ac:dyDescent="0.25">
      <c r="A97" s="238"/>
      <c r="B97" s="14" t="s">
        <v>18</v>
      </c>
      <c r="C97" s="20">
        <v>991</v>
      </c>
      <c r="D97" s="12" t="s">
        <v>13</v>
      </c>
      <c r="E97" s="12" t="s">
        <v>80</v>
      </c>
      <c r="F97" s="12" t="s">
        <v>19</v>
      </c>
      <c r="G97" s="12"/>
      <c r="H97" s="45">
        <f>H98+H106+H105+H110+H102</f>
        <v>835.35550999999998</v>
      </c>
      <c r="I97" s="45">
        <f>I98+I106+I105+I110+I102</f>
        <v>465.38380000000001</v>
      </c>
      <c r="J97" s="16">
        <f t="shared" si="14"/>
        <v>55.710867340780453</v>
      </c>
    </row>
    <row r="98" spans="1:10" x14ac:dyDescent="0.25">
      <c r="A98" s="238"/>
      <c r="B98" s="14" t="s">
        <v>20</v>
      </c>
      <c r="C98" s="20">
        <v>991</v>
      </c>
      <c r="D98" s="12" t="s">
        <v>13</v>
      </c>
      <c r="E98" s="12" t="s">
        <v>80</v>
      </c>
      <c r="F98" s="12" t="s">
        <v>21</v>
      </c>
      <c r="G98" s="12"/>
      <c r="H98" s="45">
        <f>H99+H100+H101</f>
        <v>450.95551</v>
      </c>
      <c r="I98" s="45">
        <f>I99+I100+I101</f>
        <v>401.71080000000001</v>
      </c>
      <c r="J98" s="16">
        <f t="shared" si="14"/>
        <v>89.079918327198172</v>
      </c>
    </row>
    <row r="99" spans="1:10" ht="16.5" customHeight="1" x14ac:dyDescent="0.25">
      <c r="A99" s="238"/>
      <c r="B99" s="14" t="s">
        <v>81</v>
      </c>
      <c r="C99" s="20">
        <v>991</v>
      </c>
      <c r="D99" s="12" t="s">
        <v>13</v>
      </c>
      <c r="E99" s="12" t="s">
        <v>80</v>
      </c>
      <c r="F99" s="12" t="s">
        <v>21</v>
      </c>
      <c r="G99" s="12" t="s">
        <v>29</v>
      </c>
      <c r="H99" s="45">
        <v>346.35599999999999</v>
      </c>
      <c r="I99" s="60">
        <v>308.53363999999999</v>
      </c>
      <c r="J99" s="16">
        <f t="shared" si="14"/>
        <v>89.079917772465322</v>
      </c>
    </row>
    <row r="100" spans="1:10" ht="42" customHeight="1" x14ac:dyDescent="0.25">
      <c r="A100" s="238"/>
      <c r="B100" s="14" t="s">
        <v>82</v>
      </c>
      <c r="C100" s="20">
        <v>991</v>
      </c>
      <c r="D100" s="12" t="s">
        <v>13</v>
      </c>
      <c r="E100" s="12" t="s">
        <v>80</v>
      </c>
      <c r="F100" s="12" t="s">
        <v>21</v>
      </c>
      <c r="G100" s="12" t="s">
        <v>31</v>
      </c>
      <c r="H100" s="45">
        <v>104.59951</v>
      </c>
      <c r="I100" s="45">
        <v>93.177160000000001</v>
      </c>
      <c r="J100" s="16">
        <f t="shared" si="14"/>
        <v>89.07992016406196</v>
      </c>
    </row>
    <row r="101" spans="1:10" ht="13.5" hidden="1" customHeight="1" x14ac:dyDescent="0.25">
      <c r="A101" s="238"/>
      <c r="B101" s="14" t="s">
        <v>54</v>
      </c>
      <c r="C101" s="20">
        <v>991</v>
      </c>
      <c r="D101" s="12" t="s">
        <v>13</v>
      </c>
      <c r="E101" s="12" t="s">
        <v>80</v>
      </c>
      <c r="F101" s="12" t="s">
        <v>21</v>
      </c>
      <c r="G101" s="12" t="s">
        <v>35</v>
      </c>
      <c r="H101" s="45">
        <v>0</v>
      </c>
      <c r="I101" s="45">
        <v>0</v>
      </c>
      <c r="J101" s="16" t="e">
        <f t="shared" si="14"/>
        <v>#DIV/0!</v>
      </c>
    </row>
    <row r="102" spans="1:10" ht="42" customHeight="1" x14ac:dyDescent="0.25">
      <c r="A102" s="238"/>
      <c r="B102" s="14" t="s">
        <v>383</v>
      </c>
      <c r="C102" s="20">
        <v>991</v>
      </c>
      <c r="D102" s="12" t="s">
        <v>13</v>
      </c>
      <c r="E102" s="12" t="s">
        <v>80</v>
      </c>
      <c r="F102" s="12" t="s">
        <v>56</v>
      </c>
      <c r="G102" s="12"/>
      <c r="H102" s="45">
        <f>H103</f>
        <v>10</v>
      </c>
      <c r="I102" s="45">
        <f t="shared" ref="I102" si="16">I103</f>
        <v>0</v>
      </c>
      <c r="J102" s="16">
        <f t="shared" si="14"/>
        <v>0</v>
      </c>
    </row>
    <row r="103" spans="1:10" ht="13.5" customHeight="1" x14ac:dyDescent="0.25">
      <c r="A103" s="238"/>
      <c r="B103" s="14" t="s">
        <v>54</v>
      </c>
      <c r="C103" s="20">
        <v>991</v>
      </c>
      <c r="D103" s="12" t="s">
        <v>13</v>
      </c>
      <c r="E103" s="12" t="s">
        <v>80</v>
      </c>
      <c r="F103" s="12" t="s">
        <v>56</v>
      </c>
      <c r="G103" s="12" t="s">
        <v>35</v>
      </c>
      <c r="H103" s="45">
        <v>10</v>
      </c>
      <c r="I103" s="45">
        <v>0</v>
      </c>
      <c r="J103" s="16">
        <f t="shared" si="14"/>
        <v>0</v>
      </c>
    </row>
    <row r="104" spans="1:10" ht="42" customHeight="1" x14ac:dyDescent="0.25">
      <c r="A104" s="238"/>
      <c r="B104" s="14" t="s">
        <v>375</v>
      </c>
      <c r="C104" s="20">
        <v>991</v>
      </c>
      <c r="D104" s="12" t="s">
        <v>13</v>
      </c>
      <c r="E104" s="12" t="s">
        <v>80</v>
      </c>
      <c r="F104" s="12" t="s">
        <v>374</v>
      </c>
      <c r="G104" s="12"/>
      <c r="H104" s="45">
        <f>H105</f>
        <v>100</v>
      </c>
      <c r="I104" s="45">
        <f>I105</f>
        <v>63.673000000000002</v>
      </c>
      <c r="J104" s="16">
        <f>J105</f>
        <v>63.673000000000002</v>
      </c>
    </row>
    <row r="105" spans="1:10" ht="13.5" customHeight="1" x14ac:dyDescent="0.25">
      <c r="A105" s="238"/>
      <c r="B105" s="14" t="s">
        <v>54</v>
      </c>
      <c r="C105" s="20">
        <v>991</v>
      </c>
      <c r="D105" s="12" t="s">
        <v>13</v>
      </c>
      <c r="E105" s="12" t="s">
        <v>80</v>
      </c>
      <c r="F105" s="12" t="s">
        <v>374</v>
      </c>
      <c r="G105" s="12" t="s">
        <v>35</v>
      </c>
      <c r="H105" s="45">
        <v>100</v>
      </c>
      <c r="I105" s="45">
        <v>63.673000000000002</v>
      </c>
      <c r="J105" s="16">
        <f t="shared" si="14"/>
        <v>63.673000000000002</v>
      </c>
    </row>
    <row r="106" spans="1:10" ht="15.75" customHeight="1" x14ac:dyDescent="0.25">
      <c r="A106" s="238"/>
      <c r="B106" s="14" t="s">
        <v>33</v>
      </c>
      <c r="C106" s="12" t="s">
        <v>11</v>
      </c>
      <c r="D106" s="12" t="s">
        <v>13</v>
      </c>
      <c r="E106" s="12" t="s">
        <v>80</v>
      </c>
      <c r="F106" s="12" t="s">
        <v>68</v>
      </c>
      <c r="G106" s="12"/>
      <c r="H106" s="45">
        <f>H107+H108+H109</f>
        <v>274.39999999999998</v>
      </c>
      <c r="I106" s="45">
        <f>I107+I108+I109</f>
        <v>0</v>
      </c>
      <c r="J106" s="16">
        <f t="shared" si="14"/>
        <v>0</v>
      </c>
    </row>
    <row r="107" spans="1:10" ht="15.75" customHeight="1" x14ac:dyDescent="0.25">
      <c r="A107" s="238"/>
      <c r="B107" s="14" t="s">
        <v>81</v>
      </c>
      <c r="C107" s="12" t="s">
        <v>11</v>
      </c>
      <c r="D107" s="12" t="s">
        <v>13</v>
      </c>
      <c r="E107" s="12" t="s">
        <v>80</v>
      </c>
      <c r="F107" s="12" t="s">
        <v>68</v>
      </c>
      <c r="G107" s="12" t="s">
        <v>29</v>
      </c>
      <c r="H107" s="45">
        <v>156.99182999999999</v>
      </c>
      <c r="I107" s="45">
        <v>0</v>
      </c>
      <c r="J107" s="16">
        <f t="shared" si="14"/>
        <v>0</v>
      </c>
    </row>
    <row r="108" spans="1:10" ht="41.25" customHeight="1" x14ac:dyDescent="0.25">
      <c r="A108" s="238"/>
      <c r="B108" s="14" t="s">
        <v>82</v>
      </c>
      <c r="C108" s="12" t="s">
        <v>11</v>
      </c>
      <c r="D108" s="12" t="s">
        <v>13</v>
      </c>
      <c r="E108" s="12" t="s">
        <v>80</v>
      </c>
      <c r="F108" s="12" t="s">
        <v>68</v>
      </c>
      <c r="G108" s="12" t="s">
        <v>31</v>
      </c>
      <c r="H108" s="45">
        <v>47.408169999999998</v>
      </c>
      <c r="I108" s="60">
        <v>0</v>
      </c>
      <c r="J108" s="16">
        <f t="shared" si="14"/>
        <v>0</v>
      </c>
    </row>
    <row r="109" spans="1:10" ht="25.8" customHeight="1" x14ac:dyDescent="0.25">
      <c r="A109" s="238"/>
      <c r="B109" s="14" t="s">
        <v>54</v>
      </c>
      <c r="C109" s="12" t="s">
        <v>11</v>
      </c>
      <c r="D109" s="12" t="s">
        <v>13</v>
      </c>
      <c r="E109" s="12" t="s">
        <v>80</v>
      </c>
      <c r="F109" s="12" t="s">
        <v>68</v>
      </c>
      <c r="G109" s="12" t="s">
        <v>35</v>
      </c>
      <c r="H109" s="45">
        <v>70</v>
      </c>
      <c r="I109" s="67">
        <v>0</v>
      </c>
      <c r="J109" s="16">
        <f t="shared" si="14"/>
        <v>0</v>
      </c>
    </row>
    <row r="110" spans="1:10" hidden="1" x14ac:dyDescent="0.25">
      <c r="A110" s="238"/>
      <c r="B110" s="14" t="s">
        <v>365</v>
      </c>
      <c r="C110" s="20">
        <v>991</v>
      </c>
      <c r="D110" s="12" t="s">
        <v>13</v>
      </c>
      <c r="E110" s="12" t="s">
        <v>80</v>
      </c>
      <c r="F110" s="12" t="s">
        <v>89</v>
      </c>
      <c r="G110" s="12"/>
      <c r="H110" s="47">
        <f>H111</f>
        <v>0</v>
      </c>
      <c r="I110" s="47">
        <f>I111</f>
        <v>0</v>
      </c>
      <c r="J110" s="16" t="e">
        <f t="shared" si="14"/>
        <v>#DIV/0!</v>
      </c>
    </row>
    <row r="111" spans="1:10" hidden="1" x14ac:dyDescent="0.25">
      <c r="A111" s="238"/>
      <c r="B111" s="14" t="s">
        <v>63</v>
      </c>
      <c r="C111" s="20">
        <v>991</v>
      </c>
      <c r="D111" s="12" t="s">
        <v>13</v>
      </c>
      <c r="E111" s="12" t="s">
        <v>80</v>
      </c>
      <c r="F111" s="12" t="s">
        <v>89</v>
      </c>
      <c r="G111" s="12" t="s">
        <v>64</v>
      </c>
      <c r="H111" s="47">
        <v>0</v>
      </c>
      <c r="I111" s="60">
        <v>0</v>
      </c>
      <c r="J111" s="16" t="e">
        <f t="shared" si="14"/>
        <v>#DIV/0!</v>
      </c>
    </row>
    <row r="112" spans="1:10" s="8" customFormat="1" x14ac:dyDescent="0.25">
      <c r="A112" s="238"/>
      <c r="B112" s="23" t="s">
        <v>90</v>
      </c>
      <c r="C112" s="10">
        <v>991</v>
      </c>
      <c r="D112" s="10" t="s">
        <v>15</v>
      </c>
      <c r="E112" s="10"/>
      <c r="F112" s="10"/>
      <c r="G112" s="10"/>
      <c r="H112" s="44">
        <f t="shared" ref="H112:I115" si="17">H113</f>
        <v>213</v>
      </c>
      <c r="I112" s="44">
        <f t="shared" si="17"/>
        <v>90.191190000000006</v>
      </c>
      <c r="J112" s="251">
        <f t="shared" si="14"/>
        <v>42.343281690140849</v>
      </c>
    </row>
    <row r="113" spans="1:10" x14ac:dyDescent="0.25">
      <c r="A113" s="238"/>
      <c r="B113" s="24" t="s">
        <v>91</v>
      </c>
      <c r="C113" s="25">
        <v>991</v>
      </c>
      <c r="D113" s="12" t="s">
        <v>15</v>
      </c>
      <c r="E113" s="12" t="s">
        <v>92</v>
      </c>
      <c r="F113" s="12"/>
      <c r="G113" s="12"/>
      <c r="H113" s="43">
        <f t="shared" si="17"/>
        <v>213</v>
      </c>
      <c r="I113" s="43">
        <f t="shared" si="17"/>
        <v>90.191190000000006</v>
      </c>
      <c r="J113" s="252">
        <f t="shared" si="14"/>
        <v>42.343281690140849</v>
      </c>
    </row>
    <row r="114" spans="1:10" ht="26.4" x14ac:dyDescent="0.25">
      <c r="A114" s="238"/>
      <c r="B114" s="14" t="s">
        <v>16</v>
      </c>
      <c r="C114" s="12" t="s">
        <v>11</v>
      </c>
      <c r="D114" s="12" t="s">
        <v>15</v>
      </c>
      <c r="E114" s="12" t="s">
        <v>92</v>
      </c>
      <c r="F114" s="12" t="s">
        <v>17</v>
      </c>
      <c r="G114" s="12"/>
      <c r="H114" s="45">
        <f t="shared" si="17"/>
        <v>213</v>
      </c>
      <c r="I114" s="45">
        <f t="shared" si="17"/>
        <v>90.191190000000006</v>
      </c>
      <c r="J114" s="16">
        <f t="shared" si="14"/>
        <v>42.343281690140849</v>
      </c>
    </row>
    <row r="115" spans="1:10" x14ac:dyDescent="0.25">
      <c r="A115" s="238"/>
      <c r="B115" s="14" t="s">
        <v>18</v>
      </c>
      <c r="C115" s="12" t="s">
        <v>11</v>
      </c>
      <c r="D115" s="12" t="s">
        <v>15</v>
      </c>
      <c r="E115" s="12" t="s">
        <v>92</v>
      </c>
      <c r="F115" s="12" t="s">
        <v>19</v>
      </c>
      <c r="G115" s="12"/>
      <c r="H115" s="45">
        <f t="shared" si="17"/>
        <v>213</v>
      </c>
      <c r="I115" s="45">
        <f t="shared" si="17"/>
        <v>90.191190000000006</v>
      </c>
      <c r="J115" s="16">
        <f t="shared" si="14"/>
        <v>42.343281690140849</v>
      </c>
    </row>
    <row r="116" spans="1:10" ht="27" customHeight="1" x14ac:dyDescent="0.25">
      <c r="A116" s="238"/>
      <c r="B116" s="26" t="s">
        <v>93</v>
      </c>
      <c r="C116" s="25">
        <v>991</v>
      </c>
      <c r="D116" s="12" t="s">
        <v>15</v>
      </c>
      <c r="E116" s="12" t="s">
        <v>92</v>
      </c>
      <c r="F116" s="12" t="s">
        <v>94</v>
      </c>
      <c r="G116" s="12"/>
      <c r="H116" s="45">
        <f>H117+H118+H119+H120</f>
        <v>213</v>
      </c>
      <c r="I116" s="45">
        <f>I117+I118+I119+I120</f>
        <v>90.191190000000006</v>
      </c>
      <c r="J116" s="16">
        <f t="shared" si="14"/>
        <v>42.343281690140849</v>
      </c>
    </row>
    <row r="117" spans="1:10" ht="27" customHeight="1" x14ac:dyDescent="0.25">
      <c r="A117" s="238"/>
      <c r="B117" s="14" t="s">
        <v>22</v>
      </c>
      <c r="C117" s="25">
        <v>991</v>
      </c>
      <c r="D117" s="12" t="s">
        <v>15</v>
      </c>
      <c r="E117" s="12" t="s">
        <v>92</v>
      </c>
      <c r="F117" s="12" t="s">
        <v>94</v>
      </c>
      <c r="G117" s="34" t="s">
        <v>23</v>
      </c>
      <c r="H117" s="45">
        <v>138.54239999999999</v>
      </c>
      <c r="I117" s="60">
        <v>69.27122</v>
      </c>
      <c r="J117" s="16">
        <f t="shared" si="14"/>
        <v>50.000014436013821</v>
      </c>
    </row>
    <row r="118" spans="1:10" ht="42" customHeight="1" x14ac:dyDescent="0.25">
      <c r="A118" s="238"/>
      <c r="B118" s="14" t="s">
        <v>24</v>
      </c>
      <c r="C118" s="25">
        <v>991</v>
      </c>
      <c r="D118" s="12" t="s">
        <v>15</v>
      </c>
      <c r="E118" s="12" t="s">
        <v>92</v>
      </c>
      <c r="F118" s="12" t="s">
        <v>94</v>
      </c>
      <c r="G118" s="34" t="s">
        <v>25</v>
      </c>
      <c r="H118" s="45">
        <v>41.839799999999997</v>
      </c>
      <c r="I118" s="60">
        <v>20.919969999999999</v>
      </c>
      <c r="J118" s="16">
        <f t="shared" si="14"/>
        <v>50.000167304815037</v>
      </c>
    </row>
    <row r="119" spans="1:10" ht="29.25" hidden="1" customHeight="1" x14ac:dyDescent="0.25">
      <c r="A119" s="238"/>
      <c r="B119" s="14" t="s">
        <v>58</v>
      </c>
      <c r="C119" s="25">
        <v>991</v>
      </c>
      <c r="D119" s="12" t="s">
        <v>15</v>
      </c>
      <c r="E119" s="12" t="s">
        <v>92</v>
      </c>
      <c r="F119" s="12" t="s">
        <v>94</v>
      </c>
      <c r="G119" s="12" t="s">
        <v>59</v>
      </c>
      <c r="H119" s="45"/>
      <c r="I119" s="60"/>
      <c r="J119" s="16" t="e">
        <f t="shared" si="14"/>
        <v>#DIV/0!</v>
      </c>
    </row>
    <row r="120" spans="1:10" ht="15.75" customHeight="1" x14ac:dyDescent="0.25">
      <c r="A120" s="238"/>
      <c r="B120" s="14" t="s">
        <v>54</v>
      </c>
      <c r="C120" s="25" t="s">
        <v>95</v>
      </c>
      <c r="D120" s="12" t="s">
        <v>15</v>
      </c>
      <c r="E120" s="12" t="s">
        <v>92</v>
      </c>
      <c r="F120" s="12" t="s">
        <v>94</v>
      </c>
      <c r="G120" s="12" t="s">
        <v>35</v>
      </c>
      <c r="H120" s="45">
        <v>32.617800000000003</v>
      </c>
      <c r="I120" s="60">
        <v>0</v>
      </c>
      <c r="J120" s="16">
        <f t="shared" si="14"/>
        <v>0</v>
      </c>
    </row>
    <row r="121" spans="1:10" s="8" customFormat="1" ht="26.4" x14ac:dyDescent="0.25">
      <c r="A121" s="238"/>
      <c r="B121" s="9" t="s">
        <v>96</v>
      </c>
      <c r="C121" s="27">
        <v>991</v>
      </c>
      <c r="D121" s="27" t="s">
        <v>92</v>
      </c>
      <c r="E121" s="27"/>
      <c r="F121" s="27"/>
      <c r="G121" s="27"/>
      <c r="H121" s="46">
        <f t="shared" ref="H121:I123" si="18">H122</f>
        <v>113.5</v>
      </c>
      <c r="I121" s="250">
        <f t="shared" si="18"/>
        <v>12.5</v>
      </c>
      <c r="J121" s="251">
        <f t="shared" si="14"/>
        <v>11.013215859030836</v>
      </c>
    </row>
    <row r="122" spans="1:10" ht="39.6" x14ac:dyDescent="0.25">
      <c r="A122" s="238"/>
      <c r="B122" s="11" t="s">
        <v>167</v>
      </c>
      <c r="C122" s="25">
        <v>991</v>
      </c>
      <c r="D122" s="12" t="s">
        <v>92</v>
      </c>
      <c r="E122" s="12" t="s">
        <v>100</v>
      </c>
      <c r="F122" s="12"/>
      <c r="G122" s="12"/>
      <c r="H122" s="43">
        <f t="shared" si="18"/>
        <v>113.5</v>
      </c>
      <c r="I122" s="43">
        <f t="shared" si="18"/>
        <v>12.5</v>
      </c>
      <c r="J122" s="252">
        <f t="shared" si="14"/>
        <v>11.013215859030836</v>
      </c>
    </row>
    <row r="123" spans="1:10" ht="26.4" x14ac:dyDescent="0.25">
      <c r="A123" s="238"/>
      <c r="B123" s="14" t="s">
        <v>16</v>
      </c>
      <c r="C123" s="12" t="s">
        <v>11</v>
      </c>
      <c r="D123" s="12" t="s">
        <v>92</v>
      </c>
      <c r="E123" s="12" t="s">
        <v>100</v>
      </c>
      <c r="F123" s="12" t="s">
        <v>17</v>
      </c>
      <c r="G123" s="12"/>
      <c r="H123" s="45">
        <f t="shared" si="18"/>
        <v>113.5</v>
      </c>
      <c r="I123" s="45">
        <f t="shared" si="18"/>
        <v>12.5</v>
      </c>
      <c r="J123" s="16">
        <f t="shared" si="14"/>
        <v>11.013215859030836</v>
      </c>
    </row>
    <row r="124" spans="1:10" x14ac:dyDescent="0.25">
      <c r="A124" s="238"/>
      <c r="B124" s="14" t="s">
        <v>18</v>
      </c>
      <c r="C124" s="12" t="s">
        <v>11</v>
      </c>
      <c r="D124" s="12" t="s">
        <v>92</v>
      </c>
      <c r="E124" s="12" t="s">
        <v>100</v>
      </c>
      <c r="F124" s="12" t="s">
        <v>19</v>
      </c>
      <c r="G124" s="12"/>
      <c r="H124" s="45">
        <f>H125+H127+H146+H129</f>
        <v>113.5</v>
      </c>
      <c r="I124" s="45">
        <f>I125+I127+I146+I129</f>
        <v>12.5</v>
      </c>
      <c r="J124" s="16">
        <f t="shared" si="14"/>
        <v>11.013215859030836</v>
      </c>
    </row>
    <row r="125" spans="1:10" x14ac:dyDescent="0.25">
      <c r="A125" s="238"/>
      <c r="B125" s="14" t="s">
        <v>20</v>
      </c>
      <c r="C125" s="12" t="s">
        <v>11</v>
      </c>
      <c r="D125" s="12" t="s">
        <v>92</v>
      </c>
      <c r="E125" s="12" t="s">
        <v>100</v>
      </c>
      <c r="F125" s="12" t="s">
        <v>21</v>
      </c>
      <c r="G125" s="12"/>
      <c r="H125" s="45">
        <f>H126</f>
        <v>31</v>
      </c>
      <c r="I125" s="45">
        <f>I126</f>
        <v>0</v>
      </c>
      <c r="J125" s="16">
        <f>I125/H125*100</f>
        <v>0</v>
      </c>
    </row>
    <row r="126" spans="1:10" x14ac:dyDescent="0.25">
      <c r="A126" s="238"/>
      <c r="B126" s="14" t="s">
        <v>54</v>
      </c>
      <c r="C126" s="12" t="s">
        <v>11</v>
      </c>
      <c r="D126" s="12" t="s">
        <v>92</v>
      </c>
      <c r="E126" s="12" t="s">
        <v>100</v>
      </c>
      <c r="F126" s="12" t="s">
        <v>21</v>
      </c>
      <c r="G126" s="12" t="s">
        <v>35</v>
      </c>
      <c r="H126" s="45">
        <v>31</v>
      </c>
      <c r="I126" s="45">
        <v>0</v>
      </c>
      <c r="J126" s="16">
        <f>I126/H126*100</f>
        <v>0</v>
      </c>
    </row>
    <row r="127" spans="1:10" x14ac:dyDescent="0.25">
      <c r="A127" s="238"/>
      <c r="B127" s="14" t="s">
        <v>33</v>
      </c>
      <c r="C127" s="12" t="s">
        <v>11</v>
      </c>
      <c r="D127" s="12" t="s">
        <v>92</v>
      </c>
      <c r="E127" s="12" t="s">
        <v>100</v>
      </c>
      <c r="F127" s="12" t="s">
        <v>68</v>
      </c>
      <c r="G127" s="12"/>
      <c r="H127" s="45">
        <f>H128</f>
        <v>12.5</v>
      </c>
      <c r="I127" s="45">
        <f>I128</f>
        <v>12.5</v>
      </c>
      <c r="J127" s="16">
        <f t="shared" si="14"/>
        <v>100</v>
      </c>
    </row>
    <row r="128" spans="1:10" x14ac:dyDescent="0.25">
      <c r="A128" s="238"/>
      <c r="B128" s="14" t="s">
        <v>54</v>
      </c>
      <c r="C128" s="12" t="s">
        <v>11</v>
      </c>
      <c r="D128" s="12" t="s">
        <v>92</v>
      </c>
      <c r="E128" s="12" t="s">
        <v>100</v>
      </c>
      <c r="F128" s="12" t="s">
        <v>68</v>
      </c>
      <c r="G128" s="12" t="s">
        <v>35</v>
      </c>
      <c r="H128" s="45">
        <v>12.5</v>
      </c>
      <c r="I128" s="60">
        <v>12.5</v>
      </c>
      <c r="J128" s="16">
        <f t="shared" si="14"/>
        <v>100</v>
      </c>
    </row>
    <row r="129" spans="1:10" ht="52.8" x14ac:dyDescent="0.25">
      <c r="A129" s="238"/>
      <c r="B129" s="14" t="s">
        <v>55</v>
      </c>
      <c r="C129" s="12" t="s">
        <v>11</v>
      </c>
      <c r="D129" s="12" t="s">
        <v>92</v>
      </c>
      <c r="E129" s="12" t="s">
        <v>100</v>
      </c>
      <c r="F129" s="12" t="s">
        <v>56</v>
      </c>
      <c r="G129" s="12"/>
      <c r="H129" s="45">
        <f>H130</f>
        <v>20</v>
      </c>
      <c r="I129" s="45">
        <f>I130</f>
        <v>0</v>
      </c>
      <c r="J129" s="16">
        <f t="shared" si="14"/>
        <v>0</v>
      </c>
    </row>
    <row r="130" spans="1:10" ht="39.6" x14ac:dyDescent="0.25">
      <c r="A130" s="238"/>
      <c r="B130" s="14" t="s">
        <v>57</v>
      </c>
      <c r="C130" s="12" t="s">
        <v>11</v>
      </c>
      <c r="D130" s="12" t="s">
        <v>92</v>
      </c>
      <c r="E130" s="12" t="s">
        <v>100</v>
      </c>
      <c r="F130" s="12" t="s">
        <v>56</v>
      </c>
      <c r="G130" s="12" t="s">
        <v>35</v>
      </c>
      <c r="H130" s="45">
        <v>20</v>
      </c>
      <c r="I130" s="60">
        <v>0</v>
      </c>
      <c r="J130" s="16">
        <f t="shared" si="14"/>
        <v>0</v>
      </c>
    </row>
    <row r="131" spans="1:10" hidden="1" x14ac:dyDescent="0.25">
      <c r="A131" s="238"/>
      <c r="B131" s="14" t="s">
        <v>33</v>
      </c>
      <c r="C131" s="25">
        <v>991</v>
      </c>
      <c r="D131" s="12" t="s">
        <v>92</v>
      </c>
      <c r="E131" s="12" t="s">
        <v>100</v>
      </c>
      <c r="F131" s="12" t="s">
        <v>68</v>
      </c>
      <c r="G131" s="12"/>
      <c r="H131" s="45">
        <f>H132+H133</f>
        <v>0</v>
      </c>
      <c r="I131" s="60"/>
      <c r="J131" s="16" t="e">
        <f t="shared" si="14"/>
        <v>#DIV/0!</v>
      </c>
    </row>
    <row r="132" spans="1:10" ht="26.4" hidden="1" x14ac:dyDescent="0.25">
      <c r="A132" s="238"/>
      <c r="B132" s="14" t="s">
        <v>58</v>
      </c>
      <c r="C132" s="25">
        <v>991</v>
      </c>
      <c r="D132" s="12" t="s">
        <v>92</v>
      </c>
      <c r="E132" s="12" t="s">
        <v>100</v>
      </c>
      <c r="F132" s="12" t="s">
        <v>68</v>
      </c>
      <c r="G132" s="12" t="s">
        <v>59</v>
      </c>
      <c r="H132" s="45">
        <v>0</v>
      </c>
      <c r="I132" s="60"/>
      <c r="J132" s="16" t="e">
        <f t="shared" si="14"/>
        <v>#DIV/0!</v>
      </c>
    </row>
    <row r="133" spans="1:10" ht="39.6" hidden="1" x14ac:dyDescent="0.25">
      <c r="A133" s="238"/>
      <c r="B133" s="14" t="s">
        <v>57</v>
      </c>
      <c r="C133" s="25">
        <v>991</v>
      </c>
      <c r="D133" s="12" t="s">
        <v>92</v>
      </c>
      <c r="E133" s="12" t="s">
        <v>100</v>
      </c>
      <c r="F133" s="12" t="s">
        <v>68</v>
      </c>
      <c r="G133" s="12" t="s">
        <v>35</v>
      </c>
      <c r="H133" s="45"/>
      <c r="I133" s="60"/>
      <c r="J133" s="16" t="e">
        <f t="shared" si="14"/>
        <v>#DIV/0!</v>
      </c>
    </row>
    <row r="134" spans="1:10" ht="39.6" hidden="1" x14ac:dyDescent="0.25">
      <c r="A134" s="238"/>
      <c r="B134" s="11" t="s">
        <v>101</v>
      </c>
      <c r="C134" s="25">
        <v>991</v>
      </c>
      <c r="D134" s="12" t="s">
        <v>92</v>
      </c>
      <c r="E134" s="12" t="s">
        <v>100</v>
      </c>
      <c r="F134" s="12"/>
      <c r="G134" s="12"/>
      <c r="H134" s="43"/>
      <c r="I134" s="60"/>
      <c r="J134" s="16" t="e">
        <f t="shared" si="14"/>
        <v>#DIV/0!</v>
      </c>
    </row>
    <row r="135" spans="1:10" ht="26.4" hidden="1" x14ac:dyDescent="0.25">
      <c r="A135" s="238"/>
      <c r="B135" s="14" t="s">
        <v>102</v>
      </c>
      <c r="C135" s="25">
        <v>991</v>
      </c>
      <c r="D135" s="12" t="s">
        <v>92</v>
      </c>
      <c r="E135" s="12" t="s">
        <v>100</v>
      </c>
      <c r="F135" s="12" t="s">
        <v>103</v>
      </c>
      <c r="G135" s="12"/>
      <c r="H135" s="43"/>
      <c r="I135" s="60"/>
      <c r="J135" s="16" t="e">
        <f t="shared" si="14"/>
        <v>#DIV/0!</v>
      </c>
    </row>
    <row r="136" spans="1:10" ht="41.25" hidden="1" customHeight="1" x14ac:dyDescent="0.25">
      <c r="A136" s="238"/>
      <c r="B136" s="14" t="s">
        <v>97</v>
      </c>
      <c r="C136" s="25">
        <v>991</v>
      </c>
      <c r="D136" s="12" t="s">
        <v>92</v>
      </c>
      <c r="E136" s="12" t="s">
        <v>100</v>
      </c>
      <c r="F136" s="12" t="s">
        <v>103</v>
      </c>
      <c r="G136" s="12" t="s">
        <v>23</v>
      </c>
      <c r="H136" s="43"/>
      <c r="I136" s="60"/>
      <c r="J136" s="16" t="e">
        <f t="shared" si="14"/>
        <v>#DIV/0!</v>
      </c>
    </row>
    <row r="137" spans="1:10" ht="41.25" hidden="1" customHeight="1" x14ac:dyDescent="0.25">
      <c r="A137" s="238"/>
      <c r="B137" s="14" t="s">
        <v>98</v>
      </c>
      <c r="C137" s="25">
        <v>991</v>
      </c>
      <c r="D137" s="12" t="s">
        <v>92</v>
      </c>
      <c r="E137" s="12" t="s">
        <v>100</v>
      </c>
      <c r="F137" s="12" t="s">
        <v>103</v>
      </c>
      <c r="G137" s="12" t="s">
        <v>99</v>
      </c>
      <c r="H137" s="43"/>
      <c r="I137" s="60"/>
      <c r="J137" s="16" t="e">
        <f t="shared" si="14"/>
        <v>#DIV/0!</v>
      </c>
    </row>
    <row r="138" spans="1:10" ht="26.4" hidden="1" x14ac:dyDescent="0.25">
      <c r="A138" s="238"/>
      <c r="B138" s="14" t="s">
        <v>58</v>
      </c>
      <c r="C138" s="25">
        <v>991</v>
      </c>
      <c r="D138" s="12" t="s">
        <v>92</v>
      </c>
      <c r="E138" s="12" t="s">
        <v>100</v>
      </c>
      <c r="F138" s="12" t="s">
        <v>103</v>
      </c>
      <c r="G138" s="12" t="s">
        <v>59</v>
      </c>
      <c r="H138" s="43"/>
      <c r="I138" s="60"/>
      <c r="J138" s="16" t="e">
        <f t="shared" si="14"/>
        <v>#DIV/0!</v>
      </c>
    </row>
    <row r="139" spans="1:10" ht="39.6" hidden="1" x14ac:dyDescent="0.25">
      <c r="A139" s="238"/>
      <c r="B139" s="14" t="s">
        <v>57</v>
      </c>
      <c r="C139" s="25">
        <v>991</v>
      </c>
      <c r="D139" s="12" t="s">
        <v>92</v>
      </c>
      <c r="E139" s="12" t="s">
        <v>100</v>
      </c>
      <c r="F139" s="12" t="s">
        <v>103</v>
      </c>
      <c r="G139" s="12" t="s">
        <v>35</v>
      </c>
      <c r="H139" s="43"/>
      <c r="I139" s="60"/>
      <c r="J139" s="16" t="e">
        <f t="shared" si="14"/>
        <v>#DIV/0!</v>
      </c>
    </row>
    <row r="140" spans="1:10" ht="30" hidden="1" customHeight="1" x14ac:dyDescent="0.25">
      <c r="A140" s="28"/>
      <c r="B140" s="14" t="s">
        <v>105</v>
      </c>
      <c r="C140" s="25">
        <v>991</v>
      </c>
      <c r="D140" s="12" t="s">
        <v>92</v>
      </c>
      <c r="E140" s="12" t="s">
        <v>100</v>
      </c>
      <c r="F140" s="12" t="s">
        <v>104</v>
      </c>
      <c r="G140" s="12"/>
      <c r="H140" s="45">
        <f>H141</f>
        <v>0</v>
      </c>
      <c r="I140" s="60"/>
      <c r="J140" s="16" t="e">
        <f t="shared" si="14"/>
        <v>#DIV/0!</v>
      </c>
    </row>
    <row r="141" spans="1:10" ht="26.4" hidden="1" x14ac:dyDescent="0.25">
      <c r="A141" s="28"/>
      <c r="B141" s="14" t="s">
        <v>106</v>
      </c>
      <c r="C141" s="25">
        <v>991</v>
      </c>
      <c r="D141" s="12" t="s">
        <v>92</v>
      </c>
      <c r="E141" s="12" t="s">
        <v>100</v>
      </c>
      <c r="F141" s="12" t="s">
        <v>104</v>
      </c>
      <c r="G141" s="12" t="s">
        <v>35</v>
      </c>
      <c r="H141" s="45"/>
      <c r="I141" s="60"/>
      <c r="J141" s="16" t="e">
        <f t="shared" si="14"/>
        <v>#DIV/0!</v>
      </c>
    </row>
    <row r="142" spans="1:10" ht="52.8" hidden="1" x14ac:dyDescent="0.25">
      <c r="A142" s="28"/>
      <c r="B142" s="14" t="s">
        <v>107</v>
      </c>
      <c r="C142" s="25">
        <v>991</v>
      </c>
      <c r="D142" s="12" t="s">
        <v>92</v>
      </c>
      <c r="E142" s="12" t="s">
        <v>100</v>
      </c>
      <c r="F142" s="12" t="s">
        <v>108</v>
      </c>
      <c r="G142" s="12"/>
      <c r="H142" s="45">
        <f>H143</f>
        <v>0</v>
      </c>
      <c r="I142" s="60"/>
      <c r="J142" s="16" t="e">
        <f t="shared" si="14"/>
        <v>#DIV/0!</v>
      </c>
    </row>
    <row r="143" spans="1:10" ht="26.4" hidden="1" x14ac:dyDescent="0.25">
      <c r="A143" s="28"/>
      <c r="B143" s="14" t="s">
        <v>106</v>
      </c>
      <c r="C143" s="25">
        <v>991</v>
      </c>
      <c r="D143" s="12" t="s">
        <v>92</v>
      </c>
      <c r="E143" s="12" t="s">
        <v>100</v>
      </c>
      <c r="F143" s="12" t="s">
        <v>108</v>
      </c>
      <c r="G143" s="12" t="s">
        <v>35</v>
      </c>
      <c r="H143" s="45"/>
      <c r="I143" s="60"/>
      <c r="J143" s="16" t="e">
        <f t="shared" si="14"/>
        <v>#DIV/0!</v>
      </c>
    </row>
    <row r="144" spans="1:10" hidden="1" x14ac:dyDescent="0.25">
      <c r="A144" s="216"/>
      <c r="B144" s="14"/>
      <c r="C144" s="25"/>
      <c r="D144" s="12"/>
      <c r="E144" s="12"/>
      <c r="F144" s="12"/>
      <c r="G144" s="12"/>
      <c r="H144" s="45"/>
      <c r="I144" s="67"/>
      <c r="J144" s="16"/>
    </row>
    <row r="145" spans="1:10" hidden="1" x14ac:dyDescent="0.25">
      <c r="A145" s="216"/>
      <c r="B145" s="14"/>
      <c r="C145" s="25"/>
      <c r="D145" s="12"/>
      <c r="E145" s="12"/>
      <c r="F145" s="12"/>
      <c r="G145" s="12"/>
      <c r="H145" s="45"/>
      <c r="I145" s="67"/>
      <c r="J145" s="16"/>
    </row>
    <row r="146" spans="1:10" ht="39.6" x14ac:dyDescent="0.25">
      <c r="A146" s="28"/>
      <c r="B146" s="14" t="s">
        <v>375</v>
      </c>
      <c r="C146" s="25">
        <v>991</v>
      </c>
      <c r="D146" s="12" t="s">
        <v>92</v>
      </c>
      <c r="E146" s="12" t="s">
        <v>100</v>
      </c>
      <c r="F146" s="12" t="s">
        <v>374</v>
      </c>
      <c r="G146" s="12"/>
      <c r="H146" s="45">
        <f>H147</f>
        <v>50</v>
      </c>
      <c r="I146" s="45">
        <f>I147</f>
        <v>0</v>
      </c>
      <c r="J146" s="16">
        <f t="shared" si="14"/>
        <v>0</v>
      </c>
    </row>
    <row r="147" spans="1:10" x14ac:dyDescent="0.25">
      <c r="A147" s="28"/>
      <c r="B147" s="14" t="s">
        <v>54</v>
      </c>
      <c r="C147" s="25">
        <v>991</v>
      </c>
      <c r="D147" s="12" t="s">
        <v>92</v>
      </c>
      <c r="E147" s="12" t="s">
        <v>100</v>
      </c>
      <c r="F147" s="12" t="s">
        <v>374</v>
      </c>
      <c r="G147" s="12" t="s">
        <v>35</v>
      </c>
      <c r="H147" s="45">
        <v>50</v>
      </c>
      <c r="I147" s="60">
        <v>0</v>
      </c>
      <c r="J147" s="16">
        <f t="shared" si="14"/>
        <v>0</v>
      </c>
    </row>
    <row r="148" spans="1:10" ht="27.75" hidden="1" customHeight="1" x14ac:dyDescent="0.25">
      <c r="A148" s="29"/>
      <c r="B148" s="11" t="s">
        <v>109</v>
      </c>
      <c r="C148" s="20">
        <v>991</v>
      </c>
      <c r="D148" s="20" t="s">
        <v>27</v>
      </c>
      <c r="E148" s="20">
        <v>12</v>
      </c>
      <c r="F148" s="70"/>
      <c r="G148" s="71"/>
      <c r="H148" s="50">
        <f>H149</f>
        <v>0</v>
      </c>
      <c r="I148" s="60"/>
      <c r="J148" s="16" t="e">
        <f t="shared" si="14"/>
        <v>#DIV/0!</v>
      </c>
    </row>
    <row r="149" spans="1:10" ht="26.4" hidden="1" x14ac:dyDescent="0.25">
      <c r="A149" s="29"/>
      <c r="B149" s="14" t="s">
        <v>16</v>
      </c>
      <c r="C149" s="20">
        <v>991</v>
      </c>
      <c r="D149" s="20" t="s">
        <v>27</v>
      </c>
      <c r="E149" s="20">
        <v>12</v>
      </c>
      <c r="F149" s="12" t="s">
        <v>17</v>
      </c>
      <c r="G149" s="71"/>
      <c r="H149" s="51">
        <f>H150</f>
        <v>0</v>
      </c>
      <c r="I149" s="60"/>
      <c r="J149" s="16" t="e">
        <f t="shared" si="14"/>
        <v>#DIV/0!</v>
      </c>
    </row>
    <row r="150" spans="1:10" hidden="1" x14ac:dyDescent="0.25">
      <c r="A150" s="29"/>
      <c r="B150" s="14" t="s">
        <v>18</v>
      </c>
      <c r="C150" s="20">
        <v>991</v>
      </c>
      <c r="D150" s="20" t="s">
        <v>27</v>
      </c>
      <c r="E150" s="20">
        <v>12</v>
      </c>
      <c r="F150" s="12" t="s">
        <v>19</v>
      </c>
      <c r="G150" s="71"/>
      <c r="H150" s="51">
        <f>H151</f>
        <v>0</v>
      </c>
      <c r="I150" s="60"/>
      <c r="J150" s="16" t="e">
        <f t="shared" si="14"/>
        <v>#DIV/0!</v>
      </c>
    </row>
    <row r="151" spans="1:10" hidden="1" x14ac:dyDescent="0.25">
      <c r="A151" s="29"/>
      <c r="B151" s="19" t="s">
        <v>33</v>
      </c>
      <c r="C151" s="20">
        <v>991</v>
      </c>
      <c r="D151" s="20" t="s">
        <v>27</v>
      </c>
      <c r="E151" s="20">
        <v>12</v>
      </c>
      <c r="F151" s="70" t="s">
        <v>68</v>
      </c>
      <c r="G151" s="71"/>
      <c r="H151" s="51">
        <f>H152</f>
        <v>0</v>
      </c>
      <c r="I151" s="60"/>
      <c r="J151" s="16" t="e">
        <f t="shared" si="14"/>
        <v>#DIV/0!</v>
      </c>
    </row>
    <row r="152" spans="1:10" ht="39.6" hidden="1" x14ac:dyDescent="0.25">
      <c r="A152" s="29"/>
      <c r="B152" s="14" t="s">
        <v>57</v>
      </c>
      <c r="C152" s="20">
        <v>991</v>
      </c>
      <c r="D152" s="20" t="s">
        <v>27</v>
      </c>
      <c r="E152" s="20">
        <v>12</v>
      </c>
      <c r="F152" s="70" t="s">
        <v>68</v>
      </c>
      <c r="G152" s="71">
        <v>244</v>
      </c>
      <c r="H152" s="51"/>
      <c r="I152" s="60"/>
      <c r="J152" s="16" t="e">
        <f t="shared" ref="J152:J160" si="19">I152/H152*100</f>
        <v>#DIV/0!</v>
      </c>
    </row>
    <row r="153" spans="1:10" s="8" customFormat="1" ht="26.4" hidden="1" x14ac:dyDescent="0.25">
      <c r="A153" s="30"/>
      <c r="B153" s="9" t="s">
        <v>109</v>
      </c>
      <c r="C153" s="27">
        <v>991</v>
      </c>
      <c r="D153" s="27" t="s">
        <v>27</v>
      </c>
      <c r="E153" s="27">
        <v>12</v>
      </c>
      <c r="F153" s="72"/>
      <c r="G153" s="27"/>
      <c r="H153" s="46">
        <f>H154</f>
        <v>0</v>
      </c>
      <c r="I153" s="73"/>
      <c r="J153" s="16" t="e">
        <f t="shared" si="19"/>
        <v>#DIV/0!</v>
      </c>
    </row>
    <row r="154" spans="1:10" ht="26.4" hidden="1" x14ac:dyDescent="0.25">
      <c r="A154" s="29"/>
      <c r="B154" s="14" t="s">
        <v>16</v>
      </c>
      <c r="C154" s="20">
        <v>991</v>
      </c>
      <c r="D154" s="70" t="s">
        <v>27</v>
      </c>
      <c r="E154" s="20">
        <v>12</v>
      </c>
      <c r="F154" s="70" t="s">
        <v>17</v>
      </c>
      <c r="G154" s="71"/>
      <c r="H154" s="51">
        <f>H155</f>
        <v>0</v>
      </c>
      <c r="I154" s="60"/>
      <c r="J154" s="16" t="e">
        <f t="shared" si="19"/>
        <v>#DIV/0!</v>
      </c>
    </row>
    <row r="155" spans="1:10" hidden="1" x14ac:dyDescent="0.25">
      <c r="A155" s="29"/>
      <c r="B155" s="14" t="s">
        <v>18</v>
      </c>
      <c r="C155" s="20">
        <v>991</v>
      </c>
      <c r="D155" s="70" t="s">
        <v>27</v>
      </c>
      <c r="E155" s="20">
        <v>12</v>
      </c>
      <c r="F155" s="70" t="s">
        <v>19</v>
      </c>
      <c r="G155" s="71"/>
      <c r="H155" s="51">
        <f>H156</f>
        <v>0</v>
      </c>
      <c r="I155" s="60"/>
      <c r="J155" s="16" t="e">
        <f t="shared" si="19"/>
        <v>#DIV/0!</v>
      </c>
    </row>
    <row r="156" spans="1:10" hidden="1" x14ac:dyDescent="0.25">
      <c r="A156" s="29"/>
      <c r="B156" s="14" t="s">
        <v>33</v>
      </c>
      <c r="C156" s="20">
        <v>991</v>
      </c>
      <c r="D156" s="70" t="s">
        <v>27</v>
      </c>
      <c r="E156" s="20">
        <v>12</v>
      </c>
      <c r="F156" s="70" t="s">
        <v>68</v>
      </c>
      <c r="G156" s="71"/>
      <c r="H156" s="51">
        <f>H157</f>
        <v>0</v>
      </c>
      <c r="I156" s="60"/>
      <c r="J156" s="16" t="e">
        <f t="shared" si="19"/>
        <v>#DIV/0!</v>
      </c>
    </row>
    <row r="157" spans="1:10" ht="39.6" hidden="1" x14ac:dyDescent="0.25">
      <c r="A157" s="29"/>
      <c r="B157" s="14" t="s">
        <v>57</v>
      </c>
      <c r="C157" s="20">
        <v>991</v>
      </c>
      <c r="D157" s="70" t="s">
        <v>27</v>
      </c>
      <c r="E157" s="20">
        <v>12</v>
      </c>
      <c r="F157" s="70" t="s">
        <v>68</v>
      </c>
      <c r="G157" s="71">
        <v>244</v>
      </c>
      <c r="H157" s="51"/>
      <c r="I157" s="60"/>
      <c r="J157" s="16" t="e">
        <f t="shared" si="19"/>
        <v>#DIV/0!</v>
      </c>
    </row>
    <row r="158" spans="1:10" hidden="1" x14ac:dyDescent="0.25">
      <c r="A158" s="29"/>
      <c r="B158" s="56" t="s">
        <v>173</v>
      </c>
      <c r="C158" s="57">
        <v>991</v>
      </c>
      <c r="D158" s="74" t="s">
        <v>27</v>
      </c>
      <c r="E158" s="57"/>
      <c r="F158" s="74"/>
      <c r="G158" s="75"/>
      <c r="H158" s="76">
        <f>H159</f>
        <v>0</v>
      </c>
      <c r="I158" s="77">
        <f>I159</f>
        <v>0</v>
      </c>
      <c r="J158" s="16" t="e">
        <f t="shared" si="19"/>
        <v>#DIV/0!</v>
      </c>
    </row>
    <row r="159" spans="1:10" hidden="1" x14ac:dyDescent="0.25">
      <c r="A159" s="29"/>
      <c r="B159" s="14" t="s">
        <v>109</v>
      </c>
      <c r="C159" s="20">
        <v>991</v>
      </c>
      <c r="D159" s="70" t="s">
        <v>27</v>
      </c>
      <c r="E159" s="20">
        <v>12</v>
      </c>
      <c r="F159" s="70" t="s">
        <v>21</v>
      </c>
      <c r="G159" s="71"/>
      <c r="H159" s="51">
        <f>H160</f>
        <v>0</v>
      </c>
      <c r="I159" s="67">
        <f>I160</f>
        <v>0</v>
      </c>
      <c r="J159" s="16" t="e">
        <f t="shared" si="19"/>
        <v>#DIV/0!</v>
      </c>
    </row>
    <row r="160" spans="1:10" hidden="1" x14ac:dyDescent="0.25">
      <c r="A160" s="29"/>
      <c r="B160" s="14" t="s">
        <v>54</v>
      </c>
      <c r="C160" s="20">
        <v>991</v>
      </c>
      <c r="D160" s="70" t="s">
        <v>27</v>
      </c>
      <c r="E160" s="20">
        <v>12</v>
      </c>
      <c r="F160" s="70" t="s">
        <v>21</v>
      </c>
      <c r="G160" s="71">
        <v>244</v>
      </c>
      <c r="H160" s="51">
        <v>0</v>
      </c>
      <c r="I160" s="67">
        <v>0</v>
      </c>
      <c r="J160" s="16" t="e">
        <f t="shared" si="19"/>
        <v>#DIV/0!</v>
      </c>
    </row>
    <row r="161" spans="1:10" s="8" customFormat="1" x14ac:dyDescent="0.25">
      <c r="A161" s="30"/>
      <c r="B161" s="9" t="s">
        <v>110</v>
      </c>
      <c r="C161" s="27">
        <v>991</v>
      </c>
      <c r="D161" s="27" t="s">
        <v>111</v>
      </c>
      <c r="E161" s="27"/>
      <c r="F161" s="72"/>
      <c r="G161" s="27"/>
      <c r="H161" s="46">
        <f>H162+H176</f>
        <v>390.40398999999996</v>
      </c>
      <c r="I161" s="46">
        <f>I162+I176</f>
        <v>26.25</v>
      </c>
      <c r="J161" s="251">
        <f t="shared" ref="J161:J210" si="20">I161/H161*100</f>
        <v>6.7238042316114663</v>
      </c>
    </row>
    <row r="162" spans="1:10" s="33" customFormat="1" x14ac:dyDescent="0.25">
      <c r="A162" s="29"/>
      <c r="B162" s="31" t="s">
        <v>112</v>
      </c>
      <c r="C162" s="32">
        <v>991</v>
      </c>
      <c r="D162" s="59" t="s">
        <v>111</v>
      </c>
      <c r="E162" s="59" t="s">
        <v>15</v>
      </c>
      <c r="F162" s="78"/>
      <c r="G162" s="37"/>
      <c r="H162" s="53">
        <f>H163</f>
        <v>10</v>
      </c>
      <c r="I162" s="53">
        <f>I163</f>
        <v>0</v>
      </c>
      <c r="J162" s="16">
        <f t="shared" si="20"/>
        <v>0</v>
      </c>
    </row>
    <row r="163" spans="1:10" s="33" customFormat="1" ht="26.4" x14ac:dyDescent="0.25">
      <c r="A163" s="29"/>
      <c r="B163" s="15" t="s">
        <v>16</v>
      </c>
      <c r="C163" s="34" t="s">
        <v>11</v>
      </c>
      <c r="D163" s="34" t="s">
        <v>111</v>
      </c>
      <c r="E163" s="34" t="s">
        <v>15</v>
      </c>
      <c r="F163" s="34" t="s">
        <v>17</v>
      </c>
      <c r="G163" s="37"/>
      <c r="H163" s="47">
        <f>H164</f>
        <v>10</v>
      </c>
      <c r="I163" s="47">
        <f>I164</f>
        <v>0</v>
      </c>
      <c r="J163" s="16">
        <f t="shared" si="20"/>
        <v>0</v>
      </c>
    </row>
    <row r="164" spans="1:10" s="33" customFormat="1" x14ac:dyDescent="0.25">
      <c r="A164" s="29"/>
      <c r="B164" s="15" t="s">
        <v>18</v>
      </c>
      <c r="C164" s="34" t="s">
        <v>11</v>
      </c>
      <c r="D164" s="34" t="s">
        <v>111</v>
      </c>
      <c r="E164" s="34" t="s">
        <v>15</v>
      </c>
      <c r="F164" s="34" t="s">
        <v>19</v>
      </c>
      <c r="G164" s="37"/>
      <c r="H164" s="47">
        <f>H165+H167+H170+H172+H174</f>
        <v>10</v>
      </c>
      <c r="I164" s="47">
        <f>I165+I167+I170+I172+I174</f>
        <v>0</v>
      </c>
      <c r="J164" s="16">
        <f t="shared" si="20"/>
        <v>0</v>
      </c>
    </row>
    <row r="165" spans="1:10" s="33" customFormat="1" ht="52.8" x14ac:dyDescent="0.25">
      <c r="A165" s="29"/>
      <c r="B165" s="35" t="s">
        <v>85</v>
      </c>
      <c r="C165" s="34" t="s">
        <v>11</v>
      </c>
      <c r="D165" s="34" t="s">
        <v>111</v>
      </c>
      <c r="E165" s="34" t="s">
        <v>15</v>
      </c>
      <c r="F165" s="34" t="s">
        <v>56</v>
      </c>
      <c r="G165" s="34"/>
      <c r="H165" s="54">
        <f>H166</f>
        <v>10</v>
      </c>
      <c r="I165" s="54">
        <f>I166</f>
        <v>0</v>
      </c>
      <c r="J165" s="16">
        <f>I165/H165*100</f>
        <v>0</v>
      </c>
    </row>
    <row r="166" spans="1:10" s="33" customFormat="1" ht="39.6" x14ac:dyDescent="0.25">
      <c r="A166" s="29"/>
      <c r="B166" s="15" t="s">
        <v>57</v>
      </c>
      <c r="C166" s="34" t="s">
        <v>11</v>
      </c>
      <c r="D166" s="34" t="s">
        <v>111</v>
      </c>
      <c r="E166" s="34" t="s">
        <v>15</v>
      </c>
      <c r="F166" s="34" t="s">
        <v>56</v>
      </c>
      <c r="G166" s="34" t="s">
        <v>35</v>
      </c>
      <c r="H166" s="54">
        <v>10</v>
      </c>
      <c r="I166" s="79">
        <v>0</v>
      </c>
      <c r="J166" s="16">
        <f t="shared" si="20"/>
        <v>0</v>
      </c>
    </row>
    <row r="167" spans="1:10" s="33" customFormat="1" hidden="1" x14ac:dyDescent="0.25">
      <c r="A167" s="29"/>
      <c r="B167" s="15" t="s">
        <v>33</v>
      </c>
      <c r="C167" s="34" t="s">
        <v>11</v>
      </c>
      <c r="D167" s="34" t="s">
        <v>111</v>
      </c>
      <c r="E167" s="34" t="s">
        <v>15</v>
      </c>
      <c r="F167" s="34" t="s">
        <v>68</v>
      </c>
      <c r="G167" s="34"/>
      <c r="H167" s="54">
        <f>H169</f>
        <v>0</v>
      </c>
      <c r="I167" s="79"/>
      <c r="J167" s="16" t="e">
        <f t="shared" si="20"/>
        <v>#DIV/0!</v>
      </c>
    </row>
    <row r="168" spans="1:10" s="33" customFormat="1" ht="39.6" hidden="1" x14ac:dyDescent="0.25">
      <c r="A168" s="29"/>
      <c r="B168" s="15" t="s">
        <v>113</v>
      </c>
      <c r="C168" s="34" t="s">
        <v>11</v>
      </c>
      <c r="D168" s="34" t="s">
        <v>111</v>
      </c>
      <c r="E168" s="34" t="s">
        <v>15</v>
      </c>
      <c r="F168" s="34" t="s">
        <v>68</v>
      </c>
      <c r="G168" s="34" t="s">
        <v>35</v>
      </c>
      <c r="H168" s="54"/>
      <c r="I168" s="79"/>
      <c r="J168" s="16" t="e">
        <f t="shared" si="20"/>
        <v>#DIV/0!</v>
      </c>
    </row>
    <row r="169" spans="1:10" s="33" customFormat="1" hidden="1" x14ac:dyDescent="0.25">
      <c r="A169" s="29"/>
      <c r="B169" s="15" t="s">
        <v>34</v>
      </c>
      <c r="C169" s="34" t="s">
        <v>11</v>
      </c>
      <c r="D169" s="34" t="s">
        <v>111</v>
      </c>
      <c r="E169" s="34" t="s">
        <v>15</v>
      </c>
      <c r="F169" s="34" t="s">
        <v>68</v>
      </c>
      <c r="G169" s="34" t="s">
        <v>35</v>
      </c>
      <c r="H169" s="54"/>
      <c r="I169" s="79"/>
      <c r="J169" s="16" t="e">
        <f t="shared" si="20"/>
        <v>#DIV/0!</v>
      </c>
    </row>
    <row r="170" spans="1:10" s="33" customFormat="1" ht="26.4" hidden="1" x14ac:dyDescent="0.25">
      <c r="A170" s="29"/>
      <c r="B170" s="36" t="s">
        <v>114</v>
      </c>
      <c r="C170" s="37">
        <v>991</v>
      </c>
      <c r="D170" s="12" t="s">
        <v>111</v>
      </c>
      <c r="E170" s="12" t="s">
        <v>15</v>
      </c>
      <c r="F170" s="78" t="s">
        <v>168</v>
      </c>
      <c r="G170" s="37"/>
      <c r="H170" s="47">
        <f>H171</f>
        <v>0</v>
      </c>
      <c r="I170" s="47">
        <f>I171</f>
        <v>0</v>
      </c>
      <c r="J170" s="16" t="e">
        <f t="shared" si="20"/>
        <v>#DIV/0!</v>
      </c>
    </row>
    <row r="171" spans="1:10" s="33" customFormat="1" hidden="1" x14ac:dyDescent="0.25">
      <c r="A171" s="29"/>
      <c r="B171" s="14" t="s">
        <v>54</v>
      </c>
      <c r="C171" s="37">
        <v>991</v>
      </c>
      <c r="D171" s="12" t="s">
        <v>111</v>
      </c>
      <c r="E171" s="12" t="s">
        <v>15</v>
      </c>
      <c r="F171" s="78" t="s">
        <v>168</v>
      </c>
      <c r="G171" s="37">
        <v>244</v>
      </c>
      <c r="H171" s="47">
        <v>0</v>
      </c>
      <c r="I171" s="79">
        <v>0</v>
      </c>
      <c r="J171" s="16" t="e">
        <f t="shared" si="20"/>
        <v>#DIV/0!</v>
      </c>
    </row>
    <row r="172" spans="1:10" s="33" customFormat="1" hidden="1" x14ac:dyDescent="0.25">
      <c r="A172" s="29"/>
      <c r="B172" s="14" t="s">
        <v>33</v>
      </c>
      <c r="C172" s="37">
        <v>991</v>
      </c>
      <c r="D172" s="12" t="s">
        <v>111</v>
      </c>
      <c r="E172" s="12" t="s">
        <v>15</v>
      </c>
      <c r="F172" s="78" t="s">
        <v>68</v>
      </c>
      <c r="G172" s="37"/>
      <c r="H172" s="47">
        <f>H173</f>
        <v>0</v>
      </c>
      <c r="I172" s="47">
        <f>I173</f>
        <v>0</v>
      </c>
      <c r="J172" s="16" t="e">
        <f t="shared" si="20"/>
        <v>#DIV/0!</v>
      </c>
    </row>
    <row r="173" spans="1:10" s="33" customFormat="1" hidden="1" x14ac:dyDescent="0.25">
      <c r="A173" s="29"/>
      <c r="B173" s="14" t="s">
        <v>166</v>
      </c>
      <c r="C173" s="37">
        <v>991</v>
      </c>
      <c r="D173" s="12" t="s">
        <v>111</v>
      </c>
      <c r="E173" s="12" t="s">
        <v>15</v>
      </c>
      <c r="F173" s="78" t="s">
        <v>68</v>
      </c>
      <c r="G173" s="37">
        <v>247</v>
      </c>
      <c r="H173" s="47">
        <v>0</v>
      </c>
      <c r="I173" s="79">
        <v>0</v>
      </c>
      <c r="J173" s="16" t="e">
        <f t="shared" si="20"/>
        <v>#DIV/0!</v>
      </c>
    </row>
    <row r="174" spans="1:10" s="33" customFormat="1" ht="52.8" hidden="1" x14ac:dyDescent="0.25">
      <c r="A174" s="29"/>
      <c r="B174" s="14" t="s">
        <v>69</v>
      </c>
      <c r="C174" s="37">
        <v>991</v>
      </c>
      <c r="D174" s="12" t="s">
        <v>111</v>
      </c>
      <c r="E174" s="12" t="s">
        <v>15</v>
      </c>
      <c r="F174" s="12" t="s">
        <v>56</v>
      </c>
      <c r="G174" s="12"/>
      <c r="H174" s="45">
        <f>H175</f>
        <v>0</v>
      </c>
      <c r="I174" s="45">
        <f>I175</f>
        <v>0</v>
      </c>
      <c r="J174" s="16" t="e">
        <f t="shared" si="20"/>
        <v>#DIV/0!</v>
      </c>
    </row>
    <row r="175" spans="1:10" s="33" customFormat="1" hidden="1" x14ac:dyDescent="0.25">
      <c r="A175" s="29"/>
      <c r="B175" s="14" t="s">
        <v>54</v>
      </c>
      <c r="C175" s="37">
        <v>991</v>
      </c>
      <c r="D175" s="12" t="s">
        <v>111</v>
      </c>
      <c r="E175" s="12" t="s">
        <v>15</v>
      </c>
      <c r="F175" s="12" t="s">
        <v>56</v>
      </c>
      <c r="G175" s="12" t="s">
        <v>35</v>
      </c>
      <c r="H175" s="45">
        <v>0</v>
      </c>
      <c r="I175" s="79">
        <v>0</v>
      </c>
      <c r="J175" s="16" t="e">
        <f t="shared" si="20"/>
        <v>#DIV/0!</v>
      </c>
    </row>
    <row r="176" spans="1:10" x14ac:dyDescent="0.25">
      <c r="A176" s="29"/>
      <c r="B176" s="11" t="s">
        <v>115</v>
      </c>
      <c r="C176" s="20">
        <v>991</v>
      </c>
      <c r="D176" s="12" t="s">
        <v>111</v>
      </c>
      <c r="E176" s="12" t="s">
        <v>92</v>
      </c>
      <c r="F176" s="12"/>
      <c r="G176" s="12"/>
      <c r="H176" s="43">
        <f>H179</f>
        <v>380.40398999999996</v>
      </c>
      <c r="I176" s="43">
        <f>I179</f>
        <v>26.25</v>
      </c>
      <c r="J176" s="16">
        <f t="shared" si="20"/>
        <v>6.9005585351510117</v>
      </c>
    </row>
    <row r="177" spans="1:11" ht="29.25" hidden="1" customHeight="1" x14ac:dyDescent="0.25">
      <c r="A177" s="29"/>
      <c r="B177" s="14" t="s">
        <v>116</v>
      </c>
      <c r="C177" s="20">
        <v>988</v>
      </c>
      <c r="D177" s="12" t="s">
        <v>111</v>
      </c>
      <c r="E177" s="12" t="s">
        <v>92</v>
      </c>
      <c r="F177" s="78" t="s">
        <v>117</v>
      </c>
      <c r="G177" s="12"/>
      <c r="H177" s="45">
        <f>H178</f>
        <v>0</v>
      </c>
      <c r="I177" s="60"/>
      <c r="J177" s="16" t="e">
        <f t="shared" si="20"/>
        <v>#DIV/0!</v>
      </c>
    </row>
    <row r="178" spans="1:11" ht="34.5" hidden="1" customHeight="1" x14ac:dyDescent="0.25">
      <c r="A178" s="29"/>
      <c r="B178" s="14" t="s">
        <v>113</v>
      </c>
      <c r="C178" s="20">
        <v>989</v>
      </c>
      <c r="D178" s="12" t="s">
        <v>111</v>
      </c>
      <c r="E178" s="12" t="s">
        <v>92</v>
      </c>
      <c r="F178" s="78" t="s">
        <v>117</v>
      </c>
      <c r="G178" s="12" t="s">
        <v>35</v>
      </c>
      <c r="H178" s="45">
        <v>0</v>
      </c>
      <c r="I178" s="60"/>
      <c r="J178" s="16" t="e">
        <f t="shared" si="20"/>
        <v>#DIV/0!</v>
      </c>
    </row>
    <row r="179" spans="1:11" ht="24.75" customHeight="1" x14ac:dyDescent="0.25">
      <c r="A179" s="29"/>
      <c r="B179" s="14" t="s">
        <v>16</v>
      </c>
      <c r="C179" s="12" t="s">
        <v>11</v>
      </c>
      <c r="D179" s="12" t="s">
        <v>111</v>
      </c>
      <c r="E179" s="12" t="s">
        <v>92</v>
      </c>
      <c r="F179" s="12" t="s">
        <v>17</v>
      </c>
      <c r="G179" s="12"/>
      <c r="H179" s="45">
        <f>H180</f>
        <v>380.40398999999996</v>
      </c>
      <c r="I179" s="45">
        <f>I180</f>
        <v>26.25</v>
      </c>
      <c r="J179" s="16">
        <f t="shared" si="20"/>
        <v>6.9005585351510117</v>
      </c>
    </row>
    <row r="180" spans="1:11" ht="18" customHeight="1" x14ac:dyDescent="0.25">
      <c r="A180" s="29"/>
      <c r="B180" s="14" t="s">
        <v>18</v>
      </c>
      <c r="C180" s="12" t="s">
        <v>11</v>
      </c>
      <c r="D180" s="12" t="s">
        <v>111</v>
      </c>
      <c r="E180" s="12" t="s">
        <v>92</v>
      </c>
      <c r="F180" s="12" t="s">
        <v>19</v>
      </c>
      <c r="G180" s="12"/>
      <c r="H180" s="45">
        <f>H185+H189+H197+H199+H201+H187</f>
        <v>380.40398999999996</v>
      </c>
      <c r="I180" s="45">
        <f>I185+I189+I197+I199+I201+I187</f>
        <v>26.25</v>
      </c>
      <c r="J180" s="16">
        <f t="shared" si="20"/>
        <v>6.9005585351510117</v>
      </c>
    </row>
    <row r="181" spans="1:11" ht="52.5" hidden="1" customHeight="1" x14ac:dyDescent="0.25">
      <c r="A181" s="29"/>
      <c r="B181" s="21" t="s">
        <v>85</v>
      </c>
      <c r="C181" s="34" t="s">
        <v>11</v>
      </c>
      <c r="D181" s="12" t="s">
        <v>111</v>
      </c>
      <c r="E181" s="12" t="s">
        <v>92</v>
      </c>
      <c r="F181" s="34" t="s">
        <v>56</v>
      </c>
      <c r="G181" s="34"/>
      <c r="H181" s="45">
        <f>H182</f>
        <v>0</v>
      </c>
      <c r="I181" s="60"/>
      <c r="J181" s="16" t="e">
        <f t="shared" si="20"/>
        <v>#DIV/0!</v>
      </c>
    </row>
    <row r="182" spans="1:11" ht="18" hidden="1" customHeight="1" x14ac:dyDescent="0.25">
      <c r="A182" s="29"/>
      <c r="B182" s="14" t="s">
        <v>57</v>
      </c>
      <c r="C182" s="34" t="s">
        <v>11</v>
      </c>
      <c r="D182" s="12" t="s">
        <v>111</v>
      </c>
      <c r="E182" s="12" t="s">
        <v>92</v>
      </c>
      <c r="F182" s="34" t="s">
        <v>56</v>
      </c>
      <c r="G182" s="34" t="s">
        <v>35</v>
      </c>
      <c r="H182" s="45"/>
      <c r="I182" s="60"/>
      <c r="J182" s="16" t="e">
        <f t="shared" si="20"/>
        <v>#DIV/0!</v>
      </c>
    </row>
    <row r="183" spans="1:11" ht="53.25" hidden="1" customHeight="1" x14ac:dyDescent="0.25">
      <c r="A183" s="29"/>
      <c r="B183" s="14" t="s">
        <v>55</v>
      </c>
      <c r="C183" s="34" t="s">
        <v>11</v>
      </c>
      <c r="D183" s="12" t="s">
        <v>111</v>
      </c>
      <c r="E183" s="12" t="s">
        <v>92</v>
      </c>
      <c r="F183" s="34" t="s">
        <v>56</v>
      </c>
      <c r="G183" s="34"/>
      <c r="H183" s="45">
        <f>H184</f>
        <v>0</v>
      </c>
      <c r="I183" s="60"/>
      <c r="J183" s="16" t="e">
        <f t="shared" si="20"/>
        <v>#DIV/0!</v>
      </c>
    </row>
    <row r="184" spans="1:11" ht="18" hidden="1" customHeight="1" x14ac:dyDescent="0.25">
      <c r="A184" s="29"/>
      <c r="B184" s="14" t="s">
        <v>57</v>
      </c>
      <c r="C184" s="34" t="s">
        <v>11</v>
      </c>
      <c r="D184" s="12" t="s">
        <v>111</v>
      </c>
      <c r="E184" s="12" t="s">
        <v>92</v>
      </c>
      <c r="F184" s="34" t="s">
        <v>56</v>
      </c>
      <c r="G184" s="34" t="s">
        <v>35</v>
      </c>
      <c r="H184" s="45"/>
      <c r="I184" s="60"/>
      <c r="J184" s="16" t="e">
        <f t="shared" si="20"/>
        <v>#DIV/0!</v>
      </c>
    </row>
    <row r="185" spans="1:11" ht="18" customHeight="1" x14ac:dyDescent="0.25">
      <c r="A185" s="29"/>
      <c r="B185" s="14" t="s">
        <v>20</v>
      </c>
      <c r="C185" s="12" t="s">
        <v>11</v>
      </c>
      <c r="D185" s="12" t="s">
        <v>111</v>
      </c>
      <c r="E185" s="12" t="s">
        <v>92</v>
      </c>
      <c r="F185" s="12" t="s">
        <v>21</v>
      </c>
      <c r="G185" s="34"/>
      <c r="H185" s="45">
        <f>H186</f>
        <v>41.25</v>
      </c>
      <c r="I185" s="67">
        <f>I186</f>
        <v>26.25</v>
      </c>
      <c r="J185" s="16">
        <f>I185/H185*100</f>
        <v>63.636363636363633</v>
      </c>
    </row>
    <row r="186" spans="1:11" ht="18" customHeight="1" x14ac:dyDescent="0.25">
      <c r="A186" s="29"/>
      <c r="B186" s="14" t="s">
        <v>54</v>
      </c>
      <c r="C186" s="12" t="s">
        <v>11</v>
      </c>
      <c r="D186" s="12" t="s">
        <v>111</v>
      </c>
      <c r="E186" s="12" t="s">
        <v>92</v>
      </c>
      <c r="F186" s="12" t="s">
        <v>21</v>
      </c>
      <c r="G186" s="34" t="s">
        <v>35</v>
      </c>
      <c r="H186" s="45">
        <v>41.25</v>
      </c>
      <c r="I186" s="67">
        <v>26.25</v>
      </c>
      <c r="J186" s="16">
        <f>I186/H186*100</f>
        <v>63.636363636363633</v>
      </c>
    </row>
    <row r="187" spans="1:11" ht="18" customHeight="1" x14ac:dyDescent="0.25">
      <c r="A187" s="29"/>
      <c r="B187" s="14" t="s">
        <v>33</v>
      </c>
      <c r="C187" s="12" t="s">
        <v>11</v>
      </c>
      <c r="D187" s="12" t="s">
        <v>111</v>
      </c>
      <c r="E187" s="12" t="s">
        <v>92</v>
      </c>
      <c r="F187" s="12" t="s">
        <v>68</v>
      </c>
      <c r="G187" s="34"/>
      <c r="H187" s="45">
        <f>H188</f>
        <v>28.953990000000001</v>
      </c>
      <c r="I187" s="67">
        <f>I188</f>
        <v>0</v>
      </c>
      <c r="J187" s="16">
        <f t="shared" ref="J187:J188" si="21">I187/H187*100</f>
        <v>0</v>
      </c>
    </row>
    <row r="188" spans="1:11" ht="18" customHeight="1" x14ac:dyDescent="0.25">
      <c r="A188" s="29"/>
      <c r="B188" s="14" t="s">
        <v>54</v>
      </c>
      <c r="C188" s="12" t="s">
        <v>11</v>
      </c>
      <c r="D188" s="12" t="s">
        <v>111</v>
      </c>
      <c r="E188" s="12" t="s">
        <v>92</v>
      </c>
      <c r="F188" s="12" t="s">
        <v>68</v>
      </c>
      <c r="G188" s="34" t="s">
        <v>35</v>
      </c>
      <c r="H188" s="45">
        <v>28.953990000000001</v>
      </c>
      <c r="I188" s="67">
        <v>0</v>
      </c>
      <c r="J188" s="16">
        <f t="shared" si="21"/>
        <v>0</v>
      </c>
    </row>
    <row r="189" spans="1:11" ht="39.75" customHeight="1" x14ac:dyDescent="0.25">
      <c r="A189" s="29"/>
      <c r="B189" s="19" t="s">
        <v>118</v>
      </c>
      <c r="C189" s="20">
        <v>991</v>
      </c>
      <c r="D189" s="12" t="s">
        <v>111</v>
      </c>
      <c r="E189" s="12" t="s">
        <v>92</v>
      </c>
      <c r="F189" s="78" t="s">
        <v>119</v>
      </c>
      <c r="G189" s="12"/>
      <c r="H189" s="45">
        <f>H190</f>
        <v>0.2</v>
      </c>
      <c r="I189" s="45">
        <f>I190</f>
        <v>0</v>
      </c>
      <c r="J189" s="16">
        <f t="shared" si="20"/>
        <v>0</v>
      </c>
    </row>
    <row r="190" spans="1:11" x14ac:dyDescent="0.25">
      <c r="A190" s="29"/>
      <c r="B190" s="14" t="s">
        <v>63</v>
      </c>
      <c r="C190" s="20">
        <v>991</v>
      </c>
      <c r="D190" s="12" t="s">
        <v>111</v>
      </c>
      <c r="E190" s="12" t="s">
        <v>92</v>
      </c>
      <c r="F190" s="78" t="s">
        <v>119</v>
      </c>
      <c r="G190" s="12" t="s">
        <v>64</v>
      </c>
      <c r="H190" s="45">
        <v>0.2</v>
      </c>
      <c r="I190" s="60">
        <v>0</v>
      </c>
      <c r="J190" s="16">
        <f t="shared" si="20"/>
        <v>0</v>
      </c>
      <c r="K190" s="1" t="s">
        <v>95</v>
      </c>
    </row>
    <row r="191" spans="1:11" ht="26.4" hidden="1" x14ac:dyDescent="0.25">
      <c r="A191" s="29"/>
      <c r="B191" s="14" t="s">
        <v>120</v>
      </c>
      <c r="C191" s="20">
        <v>991</v>
      </c>
      <c r="D191" s="12" t="s">
        <v>111</v>
      </c>
      <c r="E191" s="12" t="s">
        <v>92</v>
      </c>
      <c r="F191" s="78" t="s">
        <v>121</v>
      </c>
      <c r="G191" s="12"/>
      <c r="H191" s="45">
        <f>H192</f>
        <v>0</v>
      </c>
      <c r="I191" s="60"/>
      <c r="J191" s="16" t="e">
        <f t="shared" si="20"/>
        <v>#DIV/0!</v>
      </c>
    </row>
    <row r="192" spans="1:11" ht="39.6" hidden="1" x14ac:dyDescent="0.25">
      <c r="A192" s="29"/>
      <c r="B192" s="14" t="s">
        <v>113</v>
      </c>
      <c r="C192" s="20">
        <v>991</v>
      </c>
      <c r="D192" s="12" t="s">
        <v>111</v>
      </c>
      <c r="E192" s="12" t="s">
        <v>92</v>
      </c>
      <c r="F192" s="78" t="s">
        <v>121</v>
      </c>
      <c r="G192" s="12" t="s">
        <v>35</v>
      </c>
      <c r="H192" s="45">
        <v>0</v>
      </c>
      <c r="I192" s="60"/>
      <c r="J192" s="16" t="e">
        <f t="shared" si="20"/>
        <v>#DIV/0!</v>
      </c>
    </row>
    <row r="193" spans="1:10" s="39" customFormat="1" ht="39.6" hidden="1" x14ac:dyDescent="0.25">
      <c r="A193" s="38"/>
      <c r="B193" s="14" t="s">
        <v>122</v>
      </c>
      <c r="C193" s="20">
        <v>991</v>
      </c>
      <c r="D193" s="12" t="s">
        <v>111</v>
      </c>
      <c r="E193" s="12" t="s">
        <v>92</v>
      </c>
      <c r="F193" s="78" t="s">
        <v>123</v>
      </c>
      <c r="G193" s="12"/>
      <c r="H193" s="45">
        <f>H194</f>
        <v>0</v>
      </c>
      <c r="I193" s="80"/>
      <c r="J193" s="16" t="e">
        <f t="shared" si="20"/>
        <v>#DIV/0!</v>
      </c>
    </row>
    <row r="194" spans="1:10" s="39" customFormat="1" ht="39.6" hidden="1" x14ac:dyDescent="0.25">
      <c r="A194" s="38"/>
      <c r="B194" s="14" t="s">
        <v>57</v>
      </c>
      <c r="C194" s="20">
        <v>991</v>
      </c>
      <c r="D194" s="12" t="s">
        <v>111</v>
      </c>
      <c r="E194" s="12" t="s">
        <v>92</v>
      </c>
      <c r="F194" s="78" t="s">
        <v>123</v>
      </c>
      <c r="G194" s="12" t="s">
        <v>35</v>
      </c>
      <c r="H194" s="45"/>
      <c r="I194" s="80"/>
      <c r="J194" s="16" t="e">
        <f t="shared" si="20"/>
        <v>#DIV/0!</v>
      </c>
    </row>
    <row r="195" spans="1:10" ht="39.6" hidden="1" x14ac:dyDescent="0.25">
      <c r="A195" s="29"/>
      <c r="B195" s="14" t="s">
        <v>124</v>
      </c>
      <c r="C195" s="20">
        <v>991</v>
      </c>
      <c r="D195" s="12" t="s">
        <v>111</v>
      </c>
      <c r="E195" s="12" t="s">
        <v>92</v>
      </c>
      <c r="F195" s="12" t="s">
        <v>125</v>
      </c>
      <c r="G195" s="12"/>
      <c r="H195" s="47">
        <f>H196</f>
        <v>0</v>
      </c>
      <c r="I195" s="60"/>
      <c r="J195" s="16" t="e">
        <f t="shared" si="20"/>
        <v>#DIV/0!</v>
      </c>
    </row>
    <row r="196" spans="1:10" hidden="1" x14ac:dyDescent="0.25">
      <c r="A196" s="29"/>
      <c r="B196" s="14" t="s">
        <v>63</v>
      </c>
      <c r="C196" s="20">
        <v>991</v>
      </c>
      <c r="D196" s="12" t="s">
        <v>111</v>
      </c>
      <c r="E196" s="12" t="s">
        <v>92</v>
      </c>
      <c r="F196" s="12" t="s">
        <v>125</v>
      </c>
      <c r="G196" s="12" t="s">
        <v>64</v>
      </c>
      <c r="H196" s="45"/>
      <c r="I196" s="60"/>
      <c r="J196" s="16" t="e">
        <f t="shared" si="20"/>
        <v>#DIV/0!</v>
      </c>
    </row>
    <row r="197" spans="1:10" hidden="1" x14ac:dyDescent="0.25">
      <c r="A197" s="29"/>
      <c r="B197" s="14" t="s">
        <v>33</v>
      </c>
      <c r="C197" s="20">
        <v>991</v>
      </c>
      <c r="D197" s="12" t="s">
        <v>111</v>
      </c>
      <c r="E197" s="12" t="s">
        <v>92</v>
      </c>
      <c r="F197" s="12" t="s">
        <v>68</v>
      </c>
      <c r="G197" s="12"/>
      <c r="H197" s="45">
        <f>H198</f>
        <v>0</v>
      </c>
      <c r="I197" s="45">
        <f>I198</f>
        <v>0</v>
      </c>
      <c r="J197" s="16" t="e">
        <f t="shared" si="20"/>
        <v>#DIV/0!</v>
      </c>
    </row>
    <row r="198" spans="1:10" hidden="1" x14ac:dyDescent="0.25">
      <c r="A198" s="29"/>
      <c r="B198" s="14" t="s">
        <v>54</v>
      </c>
      <c r="C198" s="20">
        <v>991</v>
      </c>
      <c r="D198" s="12" t="s">
        <v>111</v>
      </c>
      <c r="E198" s="12" t="s">
        <v>92</v>
      </c>
      <c r="F198" s="12" t="s">
        <v>68</v>
      </c>
      <c r="G198" s="12" t="s">
        <v>35</v>
      </c>
      <c r="H198" s="45">
        <v>0</v>
      </c>
      <c r="I198" s="60">
        <v>0</v>
      </c>
      <c r="J198" s="16" t="e">
        <f t="shared" si="20"/>
        <v>#DIV/0!</v>
      </c>
    </row>
    <row r="199" spans="1:10" ht="52.8" x14ac:dyDescent="0.25">
      <c r="A199" s="29"/>
      <c r="B199" s="14" t="s">
        <v>69</v>
      </c>
      <c r="C199" s="20">
        <v>991</v>
      </c>
      <c r="D199" s="12" t="s">
        <v>111</v>
      </c>
      <c r="E199" s="12" t="s">
        <v>92</v>
      </c>
      <c r="F199" s="12" t="s">
        <v>56</v>
      </c>
      <c r="G199" s="12"/>
      <c r="H199" s="45">
        <f>H200</f>
        <v>290</v>
      </c>
      <c r="I199" s="45">
        <f>I200</f>
        <v>0</v>
      </c>
      <c r="J199" s="16">
        <f t="shared" si="20"/>
        <v>0</v>
      </c>
    </row>
    <row r="200" spans="1:10" x14ac:dyDescent="0.25">
      <c r="A200" s="29"/>
      <c r="B200" s="14" t="s">
        <v>54</v>
      </c>
      <c r="C200" s="20">
        <v>991</v>
      </c>
      <c r="D200" s="12" t="s">
        <v>111</v>
      </c>
      <c r="E200" s="12" t="s">
        <v>92</v>
      </c>
      <c r="F200" s="12" t="s">
        <v>56</v>
      </c>
      <c r="G200" s="12" t="s">
        <v>35</v>
      </c>
      <c r="H200" s="45">
        <v>290</v>
      </c>
      <c r="I200" s="60">
        <v>0</v>
      </c>
      <c r="J200" s="16">
        <f t="shared" si="20"/>
        <v>0</v>
      </c>
    </row>
    <row r="201" spans="1:10" ht="75.75" customHeight="1" x14ac:dyDescent="0.25">
      <c r="A201" s="29"/>
      <c r="B201" s="40" t="s">
        <v>126</v>
      </c>
      <c r="C201" s="20">
        <v>991</v>
      </c>
      <c r="D201" s="12" t="s">
        <v>111</v>
      </c>
      <c r="E201" s="12" t="s">
        <v>92</v>
      </c>
      <c r="F201" s="12" t="s">
        <v>127</v>
      </c>
      <c r="G201" s="12"/>
      <c r="H201" s="45">
        <f>H202</f>
        <v>20</v>
      </c>
      <c r="I201" s="45">
        <f>I202</f>
        <v>0</v>
      </c>
      <c r="J201" s="16">
        <f t="shared" si="20"/>
        <v>0</v>
      </c>
    </row>
    <row r="202" spans="1:10" x14ac:dyDescent="0.25">
      <c r="A202" s="29"/>
      <c r="B202" s="14" t="s">
        <v>54</v>
      </c>
      <c r="C202" s="20">
        <v>991</v>
      </c>
      <c r="D202" s="12" t="s">
        <v>111</v>
      </c>
      <c r="E202" s="12" t="s">
        <v>92</v>
      </c>
      <c r="F202" s="12" t="s">
        <v>127</v>
      </c>
      <c r="G202" s="12" t="s">
        <v>35</v>
      </c>
      <c r="H202" s="45">
        <v>20</v>
      </c>
      <c r="I202" s="60">
        <v>0</v>
      </c>
      <c r="J202" s="16">
        <f t="shared" si="20"/>
        <v>0</v>
      </c>
    </row>
    <row r="203" spans="1:10" ht="13.8" hidden="1" x14ac:dyDescent="0.25">
      <c r="A203" s="29"/>
      <c r="B203" s="55" t="s">
        <v>174</v>
      </c>
      <c r="C203" s="57">
        <v>991</v>
      </c>
      <c r="D203" s="74" t="s">
        <v>169</v>
      </c>
      <c r="E203" s="74"/>
      <c r="F203" s="74"/>
      <c r="G203" s="74"/>
      <c r="H203" s="76">
        <f>H204</f>
        <v>0</v>
      </c>
      <c r="I203" s="77">
        <f>I204</f>
        <v>0</v>
      </c>
      <c r="J203" s="16" t="e">
        <f t="shared" si="20"/>
        <v>#DIV/0!</v>
      </c>
    </row>
    <row r="204" spans="1:10" ht="26.4" hidden="1" x14ac:dyDescent="0.25">
      <c r="A204" s="29"/>
      <c r="B204" s="14" t="s">
        <v>175</v>
      </c>
      <c r="C204" s="20">
        <v>991</v>
      </c>
      <c r="D204" s="12" t="s">
        <v>169</v>
      </c>
      <c r="E204" s="12" t="s">
        <v>111</v>
      </c>
      <c r="F204" s="12" t="s">
        <v>176</v>
      </c>
      <c r="G204" s="12"/>
      <c r="H204" s="45">
        <f>H205</f>
        <v>0</v>
      </c>
      <c r="I204" s="67">
        <f>I205</f>
        <v>0</v>
      </c>
      <c r="J204" s="16" t="e">
        <f t="shared" si="20"/>
        <v>#DIV/0!</v>
      </c>
    </row>
    <row r="205" spans="1:10" hidden="1" x14ac:dyDescent="0.25">
      <c r="A205" s="29"/>
      <c r="B205" s="14" t="s">
        <v>54</v>
      </c>
      <c r="C205" s="20">
        <v>991</v>
      </c>
      <c r="D205" s="12" t="s">
        <v>169</v>
      </c>
      <c r="E205" s="12" t="s">
        <v>111</v>
      </c>
      <c r="F205" s="12" t="s">
        <v>176</v>
      </c>
      <c r="G205" s="12" t="s">
        <v>35</v>
      </c>
      <c r="H205" s="45">
        <v>0</v>
      </c>
      <c r="I205" s="67">
        <v>0</v>
      </c>
      <c r="J205" s="16" t="e">
        <f t="shared" si="20"/>
        <v>#DIV/0!</v>
      </c>
    </row>
    <row r="206" spans="1:10" s="8" customFormat="1" x14ac:dyDescent="0.25">
      <c r="A206" s="30"/>
      <c r="B206" s="9" t="s">
        <v>128</v>
      </c>
      <c r="C206" s="27">
        <v>991</v>
      </c>
      <c r="D206" s="72" t="s">
        <v>129</v>
      </c>
      <c r="E206" s="27"/>
      <c r="F206" s="72"/>
      <c r="G206" s="27"/>
      <c r="H206" s="46">
        <f>H207+H252</f>
        <v>13419.24813</v>
      </c>
      <c r="I206" s="46">
        <f>I207+I252</f>
        <v>4423.1604900000002</v>
      </c>
      <c r="J206" s="251">
        <f t="shared" si="20"/>
        <v>32.961313831820469</v>
      </c>
    </row>
    <row r="207" spans="1:10" x14ac:dyDescent="0.25">
      <c r="A207" s="29"/>
      <c r="B207" s="11" t="s">
        <v>130</v>
      </c>
      <c r="C207" s="20">
        <v>991</v>
      </c>
      <c r="D207" s="12" t="s">
        <v>129</v>
      </c>
      <c r="E207" s="12" t="s">
        <v>13</v>
      </c>
      <c r="F207" s="12"/>
      <c r="G207" s="12"/>
      <c r="H207" s="43">
        <f>H208</f>
        <v>12427.146000000001</v>
      </c>
      <c r="I207" s="43">
        <f>I208</f>
        <v>3884.3789000000002</v>
      </c>
      <c r="J207" s="16">
        <f t="shared" si="20"/>
        <v>31.257208211764791</v>
      </c>
    </row>
    <row r="208" spans="1:10" ht="26.4" x14ac:dyDescent="0.25">
      <c r="A208" s="29"/>
      <c r="B208" s="14" t="s">
        <v>16</v>
      </c>
      <c r="C208" s="12" t="s">
        <v>11</v>
      </c>
      <c r="D208" s="12" t="s">
        <v>129</v>
      </c>
      <c r="E208" s="12" t="s">
        <v>13</v>
      </c>
      <c r="F208" s="12" t="s">
        <v>17</v>
      </c>
      <c r="G208" s="12"/>
      <c r="H208" s="45">
        <f>H209</f>
        <v>12427.146000000001</v>
      </c>
      <c r="I208" s="45">
        <f>I209</f>
        <v>3884.3789000000002</v>
      </c>
      <c r="J208" s="16">
        <f t="shared" si="20"/>
        <v>31.257208211764791</v>
      </c>
    </row>
    <row r="209" spans="1:10" x14ac:dyDescent="0.25">
      <c r="A209" s="29"/>
      <c r="B209" s="14" t="s">
        <v>18</v>
      </c>
      <c r="C209" s="12" t="s">
        <v>11</v>
      </c>
      <c r="D209" s="12" t="s">
        <v>129</v>
      </c>
      <c r="E209" s="12" t="s">
        <v>13</v>
      </c>
      <c r="F209" s="12" t="s">
        <v>19</v>
      </c>
      <c r="G209" s="12"/>
      <c r="H209" s="45">
        <f>H215+H221+H223+H225+H232+H227+H248+H250</f>
        <v>12427.146000000001</v>
      </c>
      <c r="I209" s="45">
        <f>I215+I221+I223+I225+I232+I227+I248+I250</f>
        <v>3884.3789000000002</v>
      </c>
      <c r="J209" s="16">
        <f t="shared" si="20"/>
        <v>31.257208211764791</v>
      </c>
    </row>
    <row r="210" spans="1:10" ht="76.5" hidden="1" customHeight="1" x14ac:dyDescent="0.25">
      <c r="A210" s="29"/>
      <c r="B210" s="14" t="s">
        <v>131</v>
      </c>
      <c r="C210" s="12" t="s">
        <v>11</v>
      </c>
      <c r="D210" s="12" t="s">
        <v>129</v>
      </c>
      <c r="E210" s="12" t="s">
        <v>13</v>
      </c>
      <c r="F210" s="12" t="s">
        <v>132</v>
      </c>
      <c r="G210" s="12"/>
      <c r="H210" s="45">
        <f>H211</f>
        <v>0</v>
      </c>
      <c r="I210" s="60"/>
      <c r="J210" s="16" t="e">
        <f t="shared" si="20"/>
        <v>#DIV/0!</v>
      </c>
    </row>
    <row r="211" spans="1:10" ht="39.6" hidden="1" x14ac:dyDescent="0.25">
      <c r="A211" s="29"/>
      <c r="B211" s="14" t="s">
        <v>133</v>
      </c>
      <c r="C211" s="12" t="s">
        <v>11</v>
      </c>
      <c r="D211" s="12" t="s">
        <v>129</v>
      </c>
      <c r="E211" s="12" t="s">
        <v>13</v>
      </c>
      <c r="F211" s="12" t="s">
        <v>132</v>
      </c>
      <c r="G211" s="12" t="s">
        <v>134</v>
      </c>
      <c r="H211" s="45"/>
      <c r="I211" s="60"/>
      <c r="J211" s="16" t="e">
        <f t="shared" ref="J211:J267" si="22">I211/H211*100</f>
        <v>#DIV/0!</v>
      </c>
    </row>
    <row r="212" spans="1:10" hidden="1" x14ac:dyDescent="0.25">
      <c r="A212" s="29"/>
      <c r="B212" s="14" t="s">
        <v>20</v>
      </c>
      <c r="C212" s="12" t="s">
        <v>11</v>
      </c>
      <c r="D212" s="12" t="s">
        <v>129</v>
      </c>
      <c r="E212" s="12" t="s">
        <v>13</v>
      </c>
      <c r="F212" s="12" t="s">
        <v>21</v>
      </c>
      <c r="G212" s="12"/>
      <c r="H212" s="68"/>
      <c r="I212" s="60"/>
      <c r="J212" s="16" t="e">
        <f t="shared" si="22"/>
        <v>#DIV/0!</v>
      </c>
    </row>
    <row r="213" spans="1:10" ht="26.4" hidden="1" x14ac:dyDescent="0.25">
      <c r="A213" s="29"/>
      <c r="B213" s="14" t="s">
        <v>81</v>
      </c>
      <c r="C213" s="12" t="s">
        <v>11</v>
      </c>
      <c r="D213" s="12" t="s">
        <v>129</v>
      </c>
      <c r="E213" s="12" t="s">
        <v>13</v>
      </c>
      <c r="F213" s="12" t="s">
        <v>21</v>
      </c>
      <c r="G213" s="12" t="s">
        <v>29</v>
      </c>
      <c r="H213" s="68"/>
      <c r="I213" s="60"/>
      <c r="J213" s="16" t="e">
        <f t="shared" si="22"/>
        <v>#DIV/0!</v>
      </c>
    </row>
    <row r="214" spans="1:10" ht="39.6" hidden="1" x14ac:dyDescent="0.25">
      <c r="A214" s="29"/>
      <c r="B214" s="14" t="s">
        <v>82</v>
      </c>
      <c r="C214" s="12" t="s">
        <v>11</v>
      </c>
      <c r="D214" s="12" t="s">
        <v>129</v>
      </c>
      <c r="E214" s="12" t="s">
        <v>13</v>
      </c>
      <c r="F214" s="12" t="s">
        <v>21</v>
      </c>
      <c r="G214" s="12" t="s">
        <v>31</v>
      </c>
      <c r="H214" s="68"/>
      <c r="I214" s="60"/>
      <c r="J214" s="16" t="e">
        <f t="shared" si="22"/>
        <v>#DIV/0!</v>
      </c>
    </row>
    <row r="215" spans="1:10" ht="20.25" hidden="1" customHeight="1" x14ac:dyDescent="0.25">
      <c r="A215" s="29"/>
      <c r="B215" s="14" t="s">
        <v>83</v>
      </c>
      <c r="C215" s="12" t="s">
        <v>11</v>
      </c>
      <c r="D215" s="12" t="s">
        <v>129</v>
      </c>
      <c r="E215" s="12" t="s">
        <v>13</v>
      </c>
      <c r="F215" s="12" t="s">
        <v>68</v>
      </c>
      <c r="G215" s="12"/>
      <c r="H215" s="69">
        <f>H216+H217+H218</f>
        <v>0</v>
      </c>
      <c r="I215" s="60"/>
      <c r="J215" s="16" t="e">
        <f t="shared" si="22"/>
        <v>#DIV/0!</v>
      </c>
    </row>
    <row r="216" spans="1:10" ht="24.75" hidden="1" customHeight="1" x14ac:dyDescent="0.25">
      <c r="A216" s="29"/>
      <c r="B216" s="14" t="s">
        <v>81</v>
      </c>
      <c r="C216" s="12" t="s">
        <v>11</v>
      </c>
      <c r="D216" s="12" t="s">
        <v>129</v>
      </c>
      <c r="E216" s="12" t="s">
        <v>13</v>
      </c>
      <c r="F216" s="12" t="s">
        <v>84</v>
      </c>
      <c r="G216" s="12" t="s">
        <v>29</v>
      </c>
      <c r="H216" s="68"/>
      <c r="I216" s="60"/>
      <c r="J216" s="16" t="e">
        <f t="shared" si="22"/>
        <v>#DIV/0!</v>
      </c>
    </row>
    <row r="217" spans="1:10" ht="38.25" hidden="1" customHeight="1" x14ac:dyDescent="0.25">
      <c r="A217" s="29"/>
      <c r="B217" s="14" t="s">
        <v>82</v>
      </c>
      <c r="C217" s="12" t="s">
        <v>11</v>
      </c>
      <c r="D217" s="12" t="s">
        <v>129</v>
      </c>
      <c r="E217" s="12" t="s">
        <v>13</v>
      </c>
      <c r="F217" s="12" t="s">
        <v>84</v>
      </c>
      <c r="G217" s="12" t="s">
        <v>31</v>
      </c>
      <c r="H217" s="68"/>
      <c r="I217" s="60"/>
      <c r="J217" s="16" t="e">
        <f t="shared" si="22"/>
        <v>#DIV/0!</v>
      </c>
    </row>
    <row r="218" spans="1:10" hidden="1" x14ac:dyDescent="0.25">
      <c r="A218" s="29"/>
      <c r="B218" s="14" t="s">
        <v>54</v>
      </c>
      <c r="C218" s="12" t="s">
        <v>11</v>
      </c>
      <c r="D218" s="12" t="s">
        <v>129</v>
      </c>
      <c r="E218" s="12" t="s">
        <v>13</v>
      </c>
      <c r="F218" s="12" t="s">
        <v>68</v>
      </c>
      <c r="G218" s="12" t="s">
        <v>35</v>
      </c>
      <c r="H218" s="68"/>
      <c r="I218" s="60"/>
      <c r="J218" s="16" t="e">
        <f t="shared" si="22"/>
        <v>#DIV/0!</v>
      </c>
    </row>
    <row r="219" spans="1:10" ht="79.2" hidden="1" x14ac:dyDescent="0.25">
      <c r="A219" s="29"/>
      <c r="B219" s="14" t="s">
        <v>135</v>
      </c>
      <c r="C219" s="12" t="s">
        <v>11</v>
      </c>
      <c r="D219" s="12" t="s">
        <v>129</v>
      </c>
      <c r="E219" s="12" t="s">
        <v>13</v>
      </c>
      <c r="F219" s="12" t="s">
        <v>136</v>
      </c>
      <c r="G219" s="12"/>
      <c r="H219" s="68">
        <f>H220</f>
        <v>0</v>
      </c>
      <c r="I219" s="60"/>
      <c r="J219" s="16" t="e">
        <f t="shared" si="22"/>
        <v>#DIV/0!</v>
      </c>
    </row>
    <row r="220" spans="1:10" ht="39.6" hidden="1" x14ac:dyDescent="0.25">
      <c r="A220" s="29"/>
      <c r="B220" s="14" t="s">
        <v>133</v>
      </c>
      <c r="C220" s="12" t="s">
        <v>11</v>
      </c>
      <c r="D220" s="12" t="s">
        <v>129</v>
      </c>
      <c r="E220" s="12" t="s">
        <v>13</v>
      </c>
      <c r="F220" s="12" t="s">
        <v>136</v>
      </c>
      <c r="G220" s="12" t="s">
        <v>134</v>
      </c>
      <c r="H220" s="68"/>
      <c r="I220" s="60"/>
      <c r="J220" s="16" t="e">
        <f t="shared" si="22"/>
        <v>#DIV/0!</v>
      </c>
    </row>
    <row r="221" spans="1:10" ht="89.25" hidden="1" customHeight="1" x14ac:dyDescent="0.25">
      <c r="A221" s="29"/>
      <c r="B221" s="14" t="s">
        <v>137</v>
      </c>
      <c r="C221" s="12" t="s">
        <v>11</v>
      </c>
      <c r="D221" s="12" t="s">
        <v>129</v>
      </c>
      <c r="E221" s="12" t="s">
        <v>13</v>
      </c>
      <c r="F221" s="12" t="s">
        <v>138</v>
      </c>
      <c r="G221" s="12"/>
      <c r="H221" s="68">
        <f>H222</f>
        <v>0</v>
      </c>
      <c r="I221" s="60"/>
      <c r="J221" s="16" t="e">
        <f t="shared" si="22"/>
        <v>#DIV/0!</v>
      </c>
    </row>
    <row r="222" spans="1:10" ht="44.25" hidden="1" customHeight="1" x14ac:dyDescent="0.25">
      <c r="A222" s="29"/>
      <c r="B222" s="14" t="s">
        <v>139</v>
      </c>
      <c r="C222" s="12" t="s">
        <v>11</v>
      </c>
      <c r="D222" s="12" t="s">
        <v>129</v>
      </c>
      <c r="E222" s="12" t="s">
        <v>13</v>
      </c>
      <c r="F222" s="12" t="s">
        <v>138</v>
      </c>
      <c r="G222" s="12" t="s">
        <v>134</v>
      </c>
      <c r="H222" s="68"/>
      <c r="I222" s="60"/>
      <c r="J222" s="16" t="e">
        <f t="shared" si="22"/>
        <v>#DIV/0!</v>
      </c>
    </row>
    <row r="223" spans="1:10" ht="80.25" hidden="1" customHeight="1" x14ac:dyDescent="0.25">
      <c r="A223" s="29"/>
      <c r="B223" s="14" t="s">
        <v>140</v>
      </c>
      <c r="C223" s="12" t="s">
        <v>11</v>
      </c>
      <c r="D223" s="12" t="s">
        <v>129</v>
      </c>
      <c r="E223" s="12" t="s">
        <v>13</v>
      </c>
      <c r="F223" s="12" t="s">
        <v>141</v>
      </c>
      <c r="G223" s="12"/>
      <c r="H223" s="68">
        <f>H224</f>
        <v>0</v>
      </c>
      <c r="I223" s="60"/>
      <c r="J223" s="16" t="e">
        <f t="shared" si="22"/>
        <v>#DIV/0!</v>
      </c>
    </row>
    <row r="224" spans="1:10" ht="47.25" hidden="1" customHeight="1" x14ac:dyDescent="0.25">
      <c r="A224" s="29"/>
      <c r="B224" s="14" t="s">
        <v>139</v>
      </c>
      <c r="C224" s="12" t="s">
        <v>11</v>
      </c>
      <c r="D224" s="12" t="s">
        <v>129</v>
      </c>
      <c r="E224" s="12" t="s">
        <v>13</v>
      </c>
      <c r="F224" s="12" t="s">
        <v>141</v>
      </c>
      <c r="G224" s="12" t="s">
        <v>134</v>
      </c>
      <c r="H224" s="68"/>
      <c r="I224" s="60"/>
      <c r="J224" s="16" t="e">
        <f t="shared" si="22"/>
        <v>#DIV/0!</v>
      </c>
    </row>
    <row r="225" spans="1:10" ht="52.8" hidden="1" x14ac:dyDescent="0.25">
      <c r="A225" s="29"/>
      <c r="B225" s="14" t="s">
        <v>55</v>
      </c>
      <c r="C225" s="12" t="s">
        <v>11</v>
      </c>
      <c r="D225" s="12" t="s">
        <v>129</v>
      </c>
      <c r="E225" s="12" t="s">
        <v>13</v>
      </c>
      <c r="F225" s="12" t="s">
        <v>56</v>
      </c>
      <c r="G225" s="12"/>
      <c r="H225" s="68">
        <f>H226</f>
        <v>0</v>
      </c>
      <c r="I225" s="60"/>
      <c r="J225" s="16" t="e">
        <f t="shared" si="22"/>
        <v>#DIV/0!</v>
      </c>
    </row>
    <row r="226" spans="1:10" ht="39.6" hidden="1" x14ac:dyDescent="0.25">
      <c r="A226" s="29"/>
      <c r="B226" s="14" t="s">
        <v>57</v>
      </c>
      <c r="C226" s="12" t="s">
        <v>11</v>
      </c>
      <c r="D226" s="12" t="s">
        <v>129</v>
      </c>
      <c r="E226" s="12" t="s">
        <v>13</v>
      </c>
      <c r="F226" s="12" t="s">
        <v>56</v>
      </c>
      <c r="G226" s="12" t="s">
        <v>35</v>
      </c>
      <c r="H226" s="68"/>
      <c r="I226" s="60"/>
      <c r="J226" s="16" t="e">
        <f t="shared" si="22"/>
        <v>#DIV/0!</v>
      </c>
    </row>
    <row r="227" spans="1:10" ht="20.25" customHeight="1" x14ac:dyDescent="0.25">
      <c r="A227" s="29"/>
      <c r="B227" s="14" t="s">
        <v>83</v>
      </c>
      <c r="C227" s="12" t="s">
        <v>11</v>
      </c>
      <c r="D227" s="12" t="s">
        <v>129</v>
      </c>
      <c r="E227" s="12" t="s">
        <v>13</v>
      </c>
      <c r="F227" s="12" t="s">
        <v>21</v>
      </c>
      <c r="G227" s="12"/>
      <c r="H227" s="68">
        <f>H230+H231</f>
        <v>240.59100000000001</v>
      </c>
      <c r="I227" s="68">
        <f>I230+I231</f>
        <v>78.671239999999997</v>
      </c>
      <c r="J227" s="16">
        <f t="shared" si="22"/>
        <v>32.699161647775682</v>
      </c>
    </row>
    <row r="228" spans="1:10" ht="24.75" hidden="1" customHeight="1" x14ac:dyDescent="0.25">
      <c r="A228" s="29"/>
      <c r="B228" s="14" t="s">
        <v>81</v>
      </c>
      <c r="C228" s="12" t="s">
        <v>11</v>
      </c>
      <c r="D228" s="12" t="s">
        <v>129</v>
      </c>
      <c r="E228" s="12" t="s">
        <v>13</v>
      </c>
      <c r="F228" s="12" t="s">
        <v>84</v>
      </c>
      <c r="G228" s="12" t="s">
        <v>29</v>
      </c>
      <c r="H228" s="68"/>
      <c r="I228" s="60"/>
      <c r="J228" s="16" t="e">
        <f t="shared" si="22"/>
        <v>#DIV/0!</v>
      </c>
    </row>
    <row r="229" spans="1:10" ht="38.25" hidden="1" customHeight="1" x14ac:dyDescent="0.25">
      <c r="A229" s="29"/>
      <c r="B229" s="14" t="s">
        <v>82</v>
      </c>
      <c r="C229" s="12" t="s">
        <v>11</v>
      </c>
      <c r="D229" s="12" t="s">
        <v>129</v>
      </c>
      <c r="E229" s="12" t="s">
        <v>13</v>
      </c>
      <c r="F229" s="12" t="s">
        <v>84</v>
      </c>
      <c r="G229" s="12" t="s">
        <v>31</v>
      </c>
      <c r="H229" s="68"/>
      <c r="I229" s="60"/>
      <c r="J229" s="16" t="e">
        <f t="shared" si="22"/>
        <v>#DIV/0!</v>
      </c>
    </row>
    <row r="230" spans="1:10" x14ac:dyDescent="0.25">
      <c r="A230" s="29"/>
      <c r="B230" s="14" t="s">
        <v>54</v>
      </c>
      <c r="C230" s="12" t="s">
        <v>11</v>
      </c>
      <c r="D230" s="12" t="s">
        <v>129</v>
      </c>
      <c r="E230" s="12" t="s">
        <v>13</v>
      </c>
      <c r="F230" s="12" t="s">
        <v>21</v>
      </c>
      <c r="G230" s="12" t="s">
        <v>35</v>
      </c>
      <c r="H230" s="68">
        <v>194.101</v>
      </c>
      <c r="I230" s="60">
        <v>63.539650000000002</v>
      </c>
      <c r="J230" s="16">
        <f t="shared" si="22"/>
        <v>32.735354274321104</v>
      </c>
    </row>
    <row r="231" spans="1:10" x14ac:dyDescent="0.25">
      <c r="A231" s="29"/>
      <c r="B231" s="14" t="s">
        <v>166</v>
      </c>
      <c r="C231" s="12" t="s">
        <v>11</v>
      </c>
      <c r="D231" s="12" t="s">
        <v>129</v>
      </c>
      <c r="E231" s="12" t="s">
        <v>13</v>
      </c>
      <c r="F231" s="12" t="s">
        <v>21</v>
      </c>
      <c r="G231" s="12" t="s">
        <v>165</v>
      </c>
      <c r="H231" s="68">
        <v>46.49</v>
      </c>
      <c r="I231" s="67">
        <v>15.131589999999999</v>
      </c>
      <c r="J231" s="16">
        <f>I231/H231*100</f>
        <v>32.548053344805332</v>
      </c>
    </row>
    <row r="232" spans="1:10" ht="39.6" x14ac:dyDescent="0.25">
      <c r="A232" s="29"/>
      <c r="B232" s="15" t="s">
        <v>142</v>
      </c>
      <c r="C232" s="20">
        <v>991</v>
      </c>
      <c r="D232" s="12" t="s">
        <v>129</v>
      </c>
      <c r="E232" s="12" t="s">
        <v>13</v>
      </c>
      <c r="F232" s="12" t="s">
        <v>143</v>
      </c>
      <c r="G232" s="12"/>
      <c r="H232" s="45">
        <f>H233</f>
        <v>1229.73</v>
      </c>
      <c r="I232" s="45">
        <f>I233</f>
        <v>615</v>
      </c>
      <c r="J232" s="16">
        <f t="shared" si="22"/>
        <v>50.010978019565265</v>
      </c>
    </row>
    <row r="233" spans="1:10" x14ac:dyDescent="0.25">
      <c r="A233" s="29"/>
      <c r="B233" s="14" t="s">
        <v>63</v>
      </c>
      <c r="C233" s="20">
        <v>991</v>
      </c>
      <c r="D233" s="12" t="s">
        <v>129</v>
      </c>
      <c r="E233" s="12" t="s">
        <v>13</v>
      </c>
      <c r="F233" s="12" t="s">
        <v>143</v>
      </c>
      <c r="G233" s="12" t="s">
        <v>64</v>
      </c>
      <c r="H233" s="45">
        <v>1229.73</v>
      </c>
      <c r="I233" s="60">
        <v>615</v>
      </c>
      <c r="J233" s="16">
        <f t="shared" si="22"/>
        <v>50.010978019565265</v>
      </c>
    </row>
    <row r="234" spans="1:10" ht="33" hidden="1" customHeight="1" x14ac:dyDescent="0.25">
      <c r="A234" s="29"/>
      <c r="B234" s="14" t="s">
        <v>144</v>
      </c>
      <c r="C234" s="20">
        <v>991</v>
      </c>
      <c r="D234" s="12" t="s">
        <v>129</v>
      </c>
      <c r="E234" s="12" t="s">
        <v>13</v>
      </c>
      <c r="F234" s="12" t="s">
        <v>145</v>
      </c>
      <c r="G234" s="12"/>
      <c r="H234" s="45"/>
      <c r="I234" s="60"/>
      <c r="J234" s="16" t="e">
        <f t="shared" si="22"/>
        <v>#DIV/0!</v>
      </c>
    </row>
    <row r="235" spans="1:10" hidden="1" x14ac:dyDescent="0.25">
      <c r="A235" s="29"/>
      <c r="B235" s="14" t="s">
        <v>63</v>
      </c>
      <c r="C235" s="20">
        <v>991</v>
      </c>
      <c r="D235" s="12" t="s">
        <v>129</v>
      </c>
      <c r="E235" s="12" t="s">
        <v>13</v>
      </c>
      <c r="F235" s="12" t="s">
        <v>145</v>
      </c>
      <c r="G235" s="12" t="s">
        <v>64</v>
      </c>
      <c r="H235" s="45"/>
      <c r="I235" s="60"/>
      <c r="J235" s="16" t="e">
        <f t="shared" si="22"/>
        <v>#DIV/0!</v>
      </c>
    </row>
    <row r="236" spans="1:10" ht="66" hidden="1" x14ac:dyDescent="0.25">
      <c r="A236" s="29"/>
      <c r="B236" s="14" t="s">
        <v>146</v>
      </c>
      <c r="C236" s="20">
        <v>991</v>
      </c>
      <c r="D236" s="12" t="s">
        <v>129</v>
      </c>
      <c r="E236" s="12" t="s">
        <v>13</v>
      </c>
      <c r="F236" s="12" t="s">
        <v>147</v>
      </c>
      <c r="G236" s="12"/>
      <c r="H236" s="45"/>
      <c r="I236" s="60"/>
      <c r="J236" s="16" t="e">
        <f t="shared" si="22"/>
        <v>#DIV/0!</v>
      </c>
    </row>
    <row r="237" spans="1:10" hidden="1" x14ac:dyDescent="0.25">
      <c r="A237" s="29"/>
      <c r="B237" s="14" t="s">
        <v>63</v>
      </c>
      <c r="C237" s="20">
        <v>991</v>
      </c>
      <c r="D237" s="12" t="s">
        <v>129</v>
      </c>
      <c r="E237" s="12" t="s">
        <v>13</v>
      </c>
      <c r="F237" s="12" t="s">
        <v>147</v>
      </c>
      <c r="G237" s="12" t="s">
        <v>64</v>
      </c>
      <c r="H237" s="45"/>
      <c r="I237" s="60"/>
      <c r="J237" s="16" t="e">
        <f t="shared" si="22"/>
        <v>#DIV/0!</v>
      </c>
    </row>
    <row r="238" spans="1:10" hidden="1" x14ac:dyDescent="0.25">
      <c r="A238" s="29"/>
      <c r="B238" s="41" t="s">
        <v>148</v>
      </c>
      <c r="C238" s="20">
        <v>991</v>
      </c>
      <c r="D238" s="12" t="s">
        <v>129</v>
      </c>
      <c r="E238" s="12" t="s">
        <v>13</v>
      </c>
      <c r="F238" s="81"/>
      <c r="G238" s="82"/>
      <c r="H238" s="83">
        <f>H239</f>
        <v>0</v>
      </c>
      <c r="I238" s="60"/>
      <c r="J238" s="16" t="e">
        <f t="shared" si="22"/>
        <v>#DIV/0!</v>
      </c>
    </row>
    <row r="239" spans="1:10" hidden="1" x14ac:dyDescent="0.25">
      <c r="A239" s="29"/>
      <c r="B239" s="11" t="s">
        <v>149</v>
      </c>
      <c r="C239" s="20">
        <v>991</v>
      </c>
      <c r="D239" s="12" t="s">
        <v>129</v>
      </c>
      <c r="E239" s="12" t="s">
        <v>13</v>
      </c>
      <c r="F239" s="12"/>
      <c r="G239" s="12"/>
      <c r="H239" s="45">
        <f>H240</f>
        <v>0</v>
      </c>
      <c r="I239" s="60"/>
      <c r="J239" s="16" t="e">
        <f t="shared" si="22"/>
        <v>#DIV/0!</v>
      </c>
    </row>
    <row r="240" spans="1:10" ht="26.4" hidden="1" x14ac:dyDescent="0.25">
      <c r="A240" s="29"/>
      <c r="B240" s="14" t="s">
        <v>16</v>
      </c>
      <c r="C240" s="20">
        <v>991</v>
      </c>
      <c r="D240" s="12" t="s">
        <v>129</v>
      </c>
      <c r="E240" s="12" t="s">
        <v>13</v>
      </c>
      <c r="F240" s="12" t="s">
        <v>17</v>
      </c>
      <c r="G240" s="12"/>
      <c r="H240" s="45">
        <f>H241</f>
        <v>0</v>
      </c>
      <c r="I240" s="60"/>
      <c r="J240" s="16" t="e">
        <f t="shared" si="22"/>
        <v>#DIV/0!</v>
      </c>
    </row>
    <row r="241" spans="1:10" hidden="1" x14ac:dyDescent="0.25">
      <c r="A241" s="29"/>
      <c r="B241" s="14" t="s">
        <v>18</v>
      </c>
      <c r="C241" s="20">
        <v>991</v>
      </c>
      <c r="D241" s="12" t="s">
        <v>129</v>
      </c>
      <c r="E241" s="12" t="s">
        <v>13</v>
      </c>
      <c r="F241" s="12" t="s">
        <v>19</v>
      </c>
      <c r="G241" s="12"/>
      <c r="H241" s="45">
        <f>H242</f>
        <v>0</v>
      </c>
      <c r="I241" s="60"/>
      <c r="J241" s="16" t="e">
        <f t="shared" si="22"/>
        <v>#DIV/0!</v>
      </c>
    </row>
    <row r="242" spans="1:10" hidden="1" x14ac:dyDescent="0.25">
      <c r="A242" s="29"/>
      <c r="B242" s="42" t="s">
        <v>150</v>
      </c>
      <c r="C242" s="20">
        <v>991</v>
      </c>
      <c r="D242" s="12" t="s">
        <v>129</v>
      </c>
      <c r="E242" s="12" t="s">
        <v>13</v>
      </c>
      <c r="F242" s="12" t="s">
        <v>151</v>
      </c>
      <c r="G242" s="12"/>
      <c r="H242" s="45">
        <f>H243</f>
        <v>0</v>
      </c>
      <c r="I242" s="60"/>
      <c r="J242" s="16" t="e">
        <f t="shared" si="22"/>
        <v>#DIV/0!</v>
      </c>
    </row>
    <row r="243" spans="1:10" ht="19.5" hidden="1" customHeight="1" x14ac:dyDescent="0.25">
      <c r="A243" s="29"/>
      <c r="B243" s="14" t="s">
        <v>152</v>
      </c>
      <c r="C243" s="20">
        <v>991</v>
      </c>
      <c r="D243" s="12" t="s">
        <v>129</v>
      </c>
      <c r="E243" s="12" t="s">
        <v>13</v>
      </c>
      <c r="F243" s="12" t="s">
        <v>151</v>
      </c>
      <c r="G243" s="12" t="s">
        <v>153</v>
      </c>
      <c r="H243" s="45"/>
      <c r="I243" s="60"/>
      <c r="J243" s="16" t="e">
        <f t="shared" si="22"/>
        <v>#DIV/0!</v>
      </c>
    </row>
    <row r="244" spans="1:10" hidden="1" x14ac:dyDescent="0.25">
      <c r="A244" s="29"/>
      <c r="B244" s="41" t="s">
        <v>154</v>
      </c>
      <c r="C244" s="20">
        <v>991</v>
      </c>
      <c r="D244" s="12" t="s">
        <v>129</v>
      </c>
      <c r="E244" s="12" t="s">
        <v>13</v>
      </c>
      <c r="F244" s="81"/>
      <c r="G244" s="82"/>
      <c r="H244" s="83">
        <f>H245</f>
        <v>0</v>
      </c>
      <c r="I244" s="60"/>
      <c r="J244" s="16" t="e">
        <f t="shared" si="22"/>
        <v>#DIV/0!</v>
      </c>
    </row>
    <row r="245" spans="1:10" hidden="1" x14ac:dyDescent="0.25">
      <c r="A245" s="29"/>
      <c r="B245" s="11" t="s">
        <v>155</v>
      </c>
      <c r="C245" s="20">
        <v>991</v>
      </c>
      <c r="D245" s="12" t="s">
        <v>129</v>
      </c>
      <c r="E245" s="12" t="s">
        <v>13</v>
      </c>
      <c r="F245" s="12"/>
      <c r="G245" s="12"/>
      <c r="H245" s="43">
        <f>H246</f>
        <v>0</v>
      </c>
      <c r="I245" s="60"/>
      <c r="J245" s="16" t="e">
        <f t="shared" si="22"/>
        <v>#DIV/0!</v>
      </c>
    </row>
    <row r="246" spans="1:10" ht="54" hidden="1" customHeight="1" x14ac:dyDescent="0.25">
      <c r="A246" s="29"/>
      <c r="B246" s="21" t="s">
        <v>85</v>
      </c>
      <c r="C246" s="20">
        <v>991</v>
      </c>
      <c r="D246" s="12" t="s">
        <v>129</v>
      </c>
      <c r="E246" s="12" t="s">
        <v>13</v>
      </c>
      <c r="F246" s="34" t="s">
        <v>56</v>
      </c>
      <c r="G246" s="34"/>
      <c r="H246" s="45">
        <f>H247</f>
        <v>0</v>
      </c>
      <c r="I246" s="60"/>
      <c r="J246" s="16" t="e">
        <f t="shared" si="22"/>
        <v>#DIV/0!</v>
      </c>
    </row>
    <row r="247" spans="1:10" ht="22.5" hidden="1" customHeight="1" x14ac:dyDescent="0.25">
      <c r="A247" s="29"/>
      <c r="B247" s="14" t="s">
        <v>57</v>
      </c>
      <c r="C247" s="20">
        <v>991</v>
      </c>
      <c r="D247" s="12" t="s">
        <v>129</v>
      </c>
      <c r="E247" s="12" t="s">
        <v>13</v>
      </c>
      <c r="F247" s="34" t="s">
        <v>56</v>
      </c>
      <c r="G247" s="34" t="s">
        <v>35</v>
      </c>
      <c r="H247" s="45"/>
      <c r="I247" s="60"/>
      <c r="J247" s="16" t="e">
        <f t="shared" si="22"/>
        <v>#DIV/0!</v>
      </c>
    </row>
    <row r="248" spans="1:10" ht="52.5" customHeight="1" x14ac:dyDescent="0.25">
      <c r="A248" s="29"/>
      <c r="B248" s="14" t="s">
        <v>69</v>
      </c>
      <c r="C248" s="20">
        <v>991</v>
      </c>
      <c r="D248" s="12" t="s">
        <v>111</v>
      </c>
      <c r="E248" s="12" t="s">
        <v>92</v>
      </c>
      <c r="F248" s="12" t="s">
        <v>56</v>
      </c>
      <c r="G248" s="12"/>
      <c r="H248" s="45">
        <f>H249</f>
        <v>100</v>
      </c>
      <c r="I248" s="45">
        <f>I249</f>
        <v>0</v>
      </c>
      <c r="J248" s="16">
        <f t="shared" si="22"/>
        <v>0</v>
      </c>
    </row>
    <row r="249" spans="1:10" ht="19.5" customHeight="1" x14ac:dyDescent="0.25">
      <c r="A249" s="29"/>
      <c r="B249" s="14" t="s">
        <v>54</v>
      </c>
      <c r="C249" s="20">
        <v>991</v>
      </c>
      <c r="D249" s="12" t="s">
        <v>111</v>
      </c>
      <c r="E249" s="12" t="s">
        <v>92</v>
      </c>
      <c r="F249" s="12" t="s">
        <v>56</v>
      </c>
      <c r="G249" s="12" t="s">
        <v>35</v>
      </c>
      <c r="H249" s="45">
        <v>100</v>
      </c>
      <c r="I249" s="60">
        <v>0</v>
      </c>
      <c r="J249" s="16">
        <f t="shared" si="22"/>
        <v>0</v>
      </c>
    </row>
    <row r="250" spans="1:10" ht="19.5" customHeight="1" x14ac:dyDescent="0.25">
      <c r="A250" s="29"/>
      <c r="B250" s="14" t="s">
        <v>377</v>
      </c>
      <c r="C250" s="20">
        <v>991</v>
      </c>
      <c r="D250" s="12" t="s">
        <v>129</v>
      </c>
      <c r="E250" s="12" t="s">
        <v>13</v>
      </c>
      <c r="F250" s="12" t="s">
        <v>376</v>
      </c>
      <c r="G250" s="12"/>
      <c r="H250" s="45">
        <f>H251</f>
        <v>10856.825000000001</v>
      </c>
      <c r="I250" s="67">
        <f>I251</f>
        <v>3190.70766</v>
      </c>
      <c r="J250" s="16">
        <f t="shared" si="22"/>
        <v>29.388957268814774</v>
      </c>
    </row>
    <row r="251" spans="1:10" ht="19.5" customHeight="1" x14ac:dyDescent="0.25">
      <c r="A251" s="29"/>
      <c r="B251" s="14" t="s">
        <v>378</v>
      </c>
      <c r="C251" s="20">
        <v>991</v>
      </c>
      <c r="D251" s="12" t="s">
        <v>129</v>
      </c>
      <c r="E251" s="12" t="s">
        <v>13</v>
      </c>
      <c r="F251" s="12" t="s">
        <v>376</v>
      </c>
      <c r="G251" s="12" t="s">
        <v>134</v>
      </c>
      <c r="H251" s="45">
        <v>10856.825000000001</v>
      </c>
      <c r="I251" s="67">
        <v>3190.70766</v>
      </c>
      <c r="J251" s="16">
        <f t="shared" si="22"/>
        <v>29.388957268814774</v>
      </c>
    </row>
    <row r="252" spans="1:10" s="8" customFormat="1" ht="26.4" x14ac:dyDescent="0.25">
      <c r="A252" s="30"/>
      <c r="B252" s="11" t="s">
        <v>156</v>
      </c>
      <c r="C252" s="59" t="s">
        <v>11</v>
      </c>
      <c r="D252" s="7" t="s">
        <v>129</v>
      </c>
      <c r="E252" s="7" t="s">
        <v>27</v>
      </c>
      <c r="F252" s="59"/>
      <c r="G252" s="59"/>
      <c r="H252" s="43">
        <f>H253</f>
        <v>992.10212999999999</v>
      </c>
      <c r="I252" s="43">
        <f>I253</f>
        <v>538.78159000000005</v>
      </c>
      <c r="J252" s="16">
        <f t="shared" si="22"/>
        <v>54.307069172404667</v>
      </c>
    </row>
    <row r="253" spans="1:10" ht="26.4" x14ac:dyDescent="0.25">
      <c r="A253" s="29"/>
      <c r="B253" s="14" t="s">
        <v>16</v>
      </c>
      <c r="C253" s="34" t="s">
        <v>11</v>
      </c>
      <c r="D253" s="12" t="s">
        <v>129</v>
      </c>
      <c r="E253" s="12" t="s">
        <v>27</v>
      </c>
      <c r="F253" s="34" t="s">
        <v>17</v>
      </c>
      <c r="G253" s="34"/>
      <c r="H253" s="45">
        <f>H254</f>
        <v>992.10212999999999</v>
      </c>
      <c r="I253" s="45">
        <f>I254</f>
        <v>538.78159000000005</v>
      </c>
      <c r="J253" s="16">
        <f t="shared" si="22"/>
        <v>54.307069172404667</v>
      </c>
    </row>
    <row r="254" spans="1:10" ht="22.5" customHeight="1" x14ac:dyDescent="0.25">
      <c r="A254" s="29"/>
      <c r="B254" s="14" t="s">
        <v>18</v>
      </c>
      <c r="C254" s="34" t="s">
        <v>11</v>
      </c>
      <c r="D254" s="12" t="s">
        <v>129</v>
      </c>
      <c r="E254" s="12" t="s">
        <v>27</v>
      </c>
      <c r="F254" s="34" t="s">
        <v>19</v>
      </c>
      <c r="G254" s="34"/>
      <c r="H254" s="45">
        <f>H255+H264</f>
        <v>992.10212999999999</v>
      </c>
      <c r="I254" s="45">
        <f>I255+I264</f>
        <v>538.78159000000005</v>
      </c>
      <c r="J254" s="16">
        <f t="shared" si="22"/>
        <v>54.307069172404667</v>
      </c>
    </row>
    <row r="255" spans="1:10" x14ac:dyDescent="0.25">
      <c r="A255" s="29"/>
      <c r="B255" s="14" t="s">
        <v>20</v>
      </c>
      <c r="C255" s="12" t="s">
        <v>11</v>
      </c>
      <c r="D255" s="12" t="s">
        <v>129</v>
      </c>
      <c r="E255" s="12" t="s">
        <v>27</v>
      </c>
      <c r="F255" s="12" t="s">
        <v>21</v>
      </c>
      <c r="G255" s="12"/>
      <c r="H255" s="68">
        <f>H256+H257</f>
        <v>992.10212999999999</v>
      </c>
      <c r="I255" s="68">
        <f>I256+I257</f>
        <v>538.78159000000005</v>
      </c>
      <c r="J255" s="16">
        <f t="shared" si="22"/>
        <v>54.307069172404667</v>
      </c>
    </row>
    <row r="256" spans="1:10" ht="16.5" customHeight="1" x14ac:dyDescent="0.25">
      <c r="A256" s="29"/>
      <c r="B256" s="14" t="s">
        <v>81</v>
      </c>
      <c r="C256" s="12" t="s">
        <v>11</v>
      </c>
      <c r="D256" s="12" t="s">
        <v>129</v>
      </c>
      <c r="E256" s="12" t="s">
        <v>27</v>
      </c>
      <c r="F256" s="12" t="s">
        <v>21</v>
      </c>
      <c r="G256" s="12" t="s">
        <v>29</v>
      </c>
      <c r="H256" s="68">
        <v>761.98320000000001</v>
      </c>
      <c r="I256" s="60">
        <v>413.81074000000001</v>
      </c>
      <c r="J256" s="16">
        <f t="shared" si="22"/>
        <v>54.307068712276077</v>
      </c>
    </row>
    <row r="257" spans="1:10" ht="27" customHeight="1" x14ac:dyDescent="0.25">
      <c r="A257" s="29"/>
      <c r="B257" s="14" t="s">
        <v>82</v>
      </c>
      <c r="C257" s="12" t="s">
        <v>11</v>
      </c>
      <c r="D257" s="12" t="s">
        <v>129</v>
      </c>
      <c r="E257" s="12" t="s">
        <v>27</v>
      </c>
      <c r="F257" s="12" t="s">
        <v>21</v>
      </c>
      <c r="G257" s="12" t="s">
        <v>31</v>
      </c>
      <c r="H257" s="68">
        <v>230.11893000000001</v>
      </c>
      <c r="I257" s="60">
        <v>124.97085</v>
      </c>
      <c r="J257" s="16">
        <f t="shared" si="22"/>
        <v>54.307070696009227</v>
      </c>
    </row>
    <row r="258" spans="1:10" s="8" customFormat="1" ht="20.25" hidden="1" customHeight="1" x14ac:dyDescent="0.25">
      <c r="A258" s="30"/>
      <c r="B258" s="11" t="s">
        <v>157</v>
      </c>
      <c r="C258" s="59" t="s">
        <v>11</v>
      </c>
      <c r="D258" s="7" t="s">
        <v>76</v>
      </c>
      <c r="E258" s="7" t="s">
        <v>158</v>
      </c>
      <c r="F258" s="59"/>
      <c r="G258" s="59"/>
      <c r="H258" s="43">
        <f t="shared" ref="H258:I262" si="23">H259</f>
        <v>0</v>
      </c>
      <c r="I258" s="73">
        <f t="shared" si="23"/>
        <v>0</v>
      </c>
      <c r="J258" s="16" t="e">
        <f t="shared" si="22"/>
        <v>#DIV/0!</v>
      </c>
    </row>
    <row r="259" spans="1:10" ht="18" hidden="1" customHeight="1" x14ac:dyDescent="0.25">
      <c r="A259" s="29"/>
      <c r="B259" s="14" t="s">
        <v>155</v>
      </c>
      <c r="C259" s="34" t="s">
        <v>11</v>
      </c>
      <c r="D259" s="12" t="s">
        <v>76</v>
      </c>
      <c r="E259" s="12" t="s">
        <v>15</v>
      </c>
      <c r="F259" s="34"/>
      <c r="G259" s="34"/>
      <c r="H259" s="45">
        <f t="shared" si="23"/>
        <v>0</v>
      </c>
      <c r="I259" s="60">
        <f t="shared" si="23"/>
        <v>0</v>
      </c>
      <c r="J259" s="16" t="e">
        <f t="shared" si="22"/>
        <v>#DIV/0!</v>
      </c>
    </row>
    <row r="260" spans="1:10" ht="26.25" hidden="1" customHeight="1" x14ac:dyDescent="0.25">
      <c r="A260" s="29"/>
      <c r="B260" s="14" t="s">
        <v>16</v>
      </c>
      <c r="C260" s="34" t="s">
        <v>11</v>
      </c>
      <c r="D260" s="12" t="s">
        <v>76</v>
      </c>
      <c r="E260" s="12" t="s">
        <v>15</v>
      </c>
      <c r="F260" s="34" t="s">
        <v>17</v>
      </c>
      <c r="G260" s="34"/>
      <c r="H260" s="45">
        <f t="shared" si="23"/>
        <v>0</v>
      </c>
      <c r="I260" s="60">
        <f t="shared" si="23"/>
        <v>0</v>
      </c>
      <c r="J260" s="16" t="e">
        <f t="shared" si="22"/>
        <v>#DIV/0!</v>
      </c>
    </row>
    <row r="261" spans="1:10" ht="16.5" hidden="1" customHeight="1" x14ac:dyDescent="0.25">
      <c r="A261" s="29"/>
      <c r="B261" s="14" t="s">
        <v>18</v>
      </c>
      <c r="C261" s="34" t="s">
        <v>11</v>
      </c>
      <c r="D261" s="12" t="s">
        <v>76</v>
      </c>
      <c r="E261" s="12" t="s">
        <v>15</v>
      </c>
      <c r="F261" s="34" t="s">
        <v>19</v>
      </c>
      <c r="G261" s="34"/>
      <c r="H261" s="45">
        <f t="shared" si="23"/>
        <v>0</v>
      </c>
      <c r="I261" s="60">
        <f t="shared" si="23"/>
        <v>0</v>
      </c>
      <c r="J261" s="16" t="e">
        <f t="shared" si="22"/>
        <v>#DIV/0!</v>
      </c>
    </row>
    <row r="262" spans="1:10" ht="27" hidden="1" customHeight="1" x14ac:dyDescent="0.25">
      <c r="A262" s="29"/>
      <c r="B262" s="14" t="s">
        <v>55</v>
      </c>
      <c r="C262" s="34" t="s">
        <v>11</v>
      </c>
      <c r="D262" s="12" t="s">
        <v>76</v>
      </c>
      <c r="E262" s="12" t="s">
        <v>15</v>
      </c>
      <c r="F262" s="34" t="s">
        <v>56</v>
      </c>
      <c r="G262" s="34"/>
      <c r="H262" s="45">
        <f t="shared" si="23"/>
        <v>0</v>
      </c>
      <c r="I262" s="60">
        <f t="shared" si="23"/>
        <v>0</v>
      </c>
      <c r="J262" s="16" t="e">
        <f t="shared" si="22"/>
        <v>#DIV/0!</v>
      </c>
    </row>
    <row r="263" spans="1:10" ht="25.5" hidden="1" customHeight="1" x14ac:dyDescent="0.25">
      <c r="A263" s="29"/>
      <c r="B263" s="14" t="s">
        <v>57</v>
      </c>
      <c r="C263" s="34" t="s">
        <v>11</v>
      </c>
      <c r="D263" s="12" t="s">
        <v>76</v>
      </c>
      <c r="E263" s="12" t="s">
        <v>15</v>
      </c>
      <c r="F263" s="34" t="s">
        <v>56</v>
      </c>
      <c r="G263" s="34" t="s">
        <v>35</v>
      </c>
      <c r="H263" s="45">
        <v>0</v>
      </c>
      <c r="I263" s="60">
        <v>0</v>
      </c>
      <c r="J263" s="16" t="e">
        <f t="shared" si="22"/>
        <v>#DIV/0!</v>
      </c>
    </row>
    <row r="264" spans="1:10" ht="27" hidden="1" customHeight="1" x14ac:dyDescent="0.25">
      <c r="A264" s="29"/>
      <c r="B264" s="14" t="s">
        <v>83</v>
      </c>
      <c r="C264" s="34" t="s">
        <v>11</v>
      </c>
      <c r="D264" s="12" t="s">
        <v>129</v>
      </c>
      <c r="E264" s="12" t="s">
        <v>27</v>
      </c>
      <c r="F264" s="34" t="s">
        <v>84</v>
      </c>
      <c r="G264" s="34"/>
      <c r="H264" s="45">
        <f>H265+H266</f>
        <v>0</v>
      </c>
      <c r="I264" s="60"/>
      <c r="J264" s="16" t="e">
        <f t="shared" si="22"/>
        <v>#DIV/0!</v>
      </c>
    </row>
    <row r="265" spans="1:10" ht="27" hidden="1" customHeight="1" x14ac:dyDescent="0.25">
      <c r="A265" s="29"/>
      <c r="B265" s="14" t="s">
        <v>81</v>
      </c>
      <c r="C265" s="34" t="s">
        <v>11</v>
      </c>
      <c r="D265" s="12" t="s">
        <v>129</v>
      </c>
      <c r="E265" s="12" t="s">
        <v>27</v>
      </c>
      <c r="F265" s="34" t="s">
        <v>84</v>
      </c>
      <c r="G265" s="34" t="s">
        <v>29</v>
      </c>
      <c r="H265" s="45"/>
      <c r="I265" s="60"/>
      <c r="J265" s="16" t="e">
        <f t="shared" si="22"/>
        <v>#DIV/0!</v>
      </c>
    </row>
    <row r="266" spans="1:10" ht="27" hidden="1" customHeight="1" x14ac:dyDescent="0.25">
      <c r="A266" s="29"/>
      <c r="B266" s="14" t="s">
        <v>82</v>
      </c>
      <c r="C266" s="34" t="s">
        <v>11</v>
      </c>
      <c r="D266" s="12" t="s">
        <v>129</v>
      </c>
      <c r="E266" s="12" t="s">
        <v>27</v>
      </c>
      <c r="F266" s="34" t="s">
        <v>84</v>
      </c>
      <c r="G266" s="34" t="s">
        <v>31</v>
      </c>
      <c r="H266" s="45"/>
      <c r="I266" s="60"/>
      <c r="J266" s="16" t="e">
        <f t="shared" si="22"/>
        <v>#DIV/0!</v>
      </c>
    </row>
    <row r="267" spans="1:10" ht="21" customHeight="1" x14ac:dyDescent="0.25">
      <c r="A267" s="239" t="s">
        <v>159</v>
      </c>
      <c r="B267" s="239"/>
      <c r="C267" s="84"/>
      <c r="D267" s="84"/>
      <c r="E267" s="84"/>
      <c r="F267" s="84"/>
      <c r="G267" s="84"/>
      <c r="H267" s="66">
        <f>H206+H161+H121+H112+H11+H203+H158+H258</f>
        <v>17427.405419999999</v>
      </c>
      <c r="I267" s="209">
        <f>I206+I161+I121+I112+I11+I203+I158+I258</f>
        <v>6302.4696800000002</v>
      </c>
      <c r="J267" s="210">
        <f t="shared" si="22"/>
        <v>36.164130736105868</v>
      </c>
    </row>
    <row r="268" spans="1:10" x14ac:dyDescent="0.25">
      <c r="I268" s="211"/>
      <c r="J268" s="211"/>
    </row>
  </sheetData>
  <mergeCells count="14">
    <mergeCell ref="A3:J3"/>
    <mergeCell ref="A10:A139"/>
    <mergeCell ref="A267:B267"/>
    <mergeCell ref="I8:I9"/>
    <mergeCell ref="J8:J9"/>
    <mergeCell ref="A8:A9"/>
    <mergeCell ref="B8:B9"/>
    <mergeCell ref="C8:C9"/>
    <mergeCell ref="D8:D9"/>
    <mergeCell ref="E8:E9"/>
    <mergeCell ref="F8:F9"/>
    <mergeCell ref="G8:G9"/>
    <mergeCell ref="H8:H9"/>
    <mergeCell ref="A5:J6"/>
  </mergeCells>
  <pageMargins left="0.70866141732283472" right="0.70866141732283472" top="0.27559055118110237" bottom="0.27559055118110237" header="0.15748031496062992" footer="0.31496062992125984"/>
  <pageSetup paperSize="9" scale="60" fitToHeight="2" orientation="portrait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="140" zoomScaleNormal="140" workbookViewId="0">
      <selection activeCell="E12" sqref="E12"/>
    </sheetView>
  </sheetViews>
  <sheetFormatPr defaultColWidth="9.109375" defaultRowHeight="13.2" x14ac:dyDescent="0.25"/>
  <cols>
    <col min="1" max="1" width="32.88671875" style="174" customWidth="1"/>
    <col min="2" max="2" width="23" style="174" customWidth="1"/>
    <col min="3" max="3" width="16" style="174" customWidth="1"/>
    <col min="4" max="4" width="11.44140625" style="174" hidden="1" customWidth="1"/>
    <col min="5" max="5" width="12.88671875" style="174" customWidth="1"/>
    <col min="6" max="6" width="7" style="174" hidden="1" customWidth="1"/>
    <col min="7" max="7" width="13.109375" style="174" customWidth="1"/>
    <col min="8" max="16384" width="9.109375" style="174"/>
  </cols>
  <sheetData>
    <row r="1" spans="1:7" x14ac:dyDescent="0.25">
      <c r="A1" s="247" t="s">
        <v>349</v>
      </c>
      <c r="B1" s="247"/>
      <c r="C1" s="247"/>
      <c r="D1" s="247"/>
      <c r="E1" s="247"/>
      <c r="F1" s="247"/>
      <c r="G1" s="247"/>
    </row>
    <row r="2" spans="1:7" x14ac:dyDescent="0.25">
      <c r="A2" s="186"/>
      <c r="B2" s="186"/>
      <c r="C2" s="186"/>
      <c r="D2" s="186"/>
      <c r="E2" s="186"/>
      <c r="F2" s="186"/>
      <c r="G2" s="186" t="str">
        <f>'Прил 1'!E2</f>
        <v>к Постановлению №10 от 24 июль 2024 г</v>
      </c>
    </row>
    <row r="3" spans="1:7" ht="33.75" customHeight="1" x14ac:dyDescent="0.25">
      <c r="A3" s="246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II квартал 2024 год" 
</v>
      </c>
      <c r="B3" s="246"/>
      <c r="C3" s="246"/>
      <c r="D3" s="246"/>
      <c r="E3" s="246"/>
      <c r="F3" s="246"/>
      <c r="G3" s="246"/>
    </row>
    <row r="4" spans="1:7" x14ac:dyDescent="0.25">
      <c r="A4" s="176"/>
      <c r="B4" s="176"/>
      <c r="C4" s="176"/>
      <c r="D4" s="176"/>
      <c r="E4" s="176"/>
      <c r="F4" s="176"/>
      <c r="G4" s="176"/>
    </row>
    <row r="5" spans="1:7" ht="18" customHeight="1" x14ac:dyDescent="0.25">
      <c r="A5" s="178" t="s">
        <v>348</v>
      </c>
      <c r="B5" s="178"/>
      <c r="C5" s="178"/>
      <c r="D5" s="176"/>
      <c r="E5" s="176"/>
      <c r="F5" s="176"/>
      <c r="G5" s="176"/>
    </row>
    <row r="6" spans="1:7" ht="12.75" customHeight="1" x14ac:dyDescent="0.25">
      <c r="A6" s="244"/>
      <c r="B6" s="244"/>
      <c r="C6" s="244"/>
      <c r="D6" s="176"/>
      <c r="E6" s="176"/>
      <c r="F6" s="176"/>
      <c r="G6" s="177" t="s">
        <v>248</v>
      </c>
    </row>
    <row r="7" spans="1:7" ht="85.5" customHeight="1" x14ac:dyDescent="0.25">
      <c r="A7" s="192" t="s">
        <v>347</v>
      </c>
      <c r="B7" s="193" t="s">
        <v>346</v>
      </c>
      <c r="C7" s="193" t="s">
        <v>328</v>
      </c>
      <c r="D7" s="193" t="s">
        <v>327</v>
      </c>
      <c r="E7" s="193" t="s">
        <v>384</v>
      </c>
      <c r="F7" s="193" t="s">
        <v>326</v>
      </c>
      <c r="G7" s="193" t="s">
        <v>325</v>
      </c>
    </row>
    <row r="8" spans="1:7" ht="22.8" x14ac:dyDescent="0.25">
      <c r="A8" s="198" t="s">
        <v>345</v>
      </c>
      <c r="B8" s="201" t="s">
        <v>359</v>
      </c>
      <c r="C8" s="194">
        <f>C10+C11</f>
        <v>223.58041999999841</v>
      </c>
      <c r="D8" s="194">
        <f>D13</f>
        <v>174.60441</v>
      </c>
      <c r="E8" s="194">
        <f>E10+E11</f>
        <v>-2645.3108599999996</v>
      </c>
      <c r="F8" s="195"/>
      <c r="G8" s="195"/>
    </row>
    <row r="9" spans="1:7" ht="20.25" customHeight="1" x14ac:dyDescent="0.25">
      <c r="A9" s="199" t="s">
        <v>344</v>
      </c>
      <c r="B9" s="202" t="s">
        <v>360</v>
      </c>
      <c r="C9" s="196">
        <v>-17203.825000000001</v>
      </c>
      <c r="D9" s="196" t="s">
        <v>342</v>
      </c>
      <c r="E9" s="196">
        <v>-8951.0891699999993</v>
      </c>
      <c r="F9" s="197">
        <f>E9/C9*100</f>
        <v>52.029645558473177</v>
      </c>
      <c r="G9" s="197">
        <f>E9/C9*100</f>
        <v>52.029645558473177</v>
      </c>
    </row>
    <row r="10" spans="1:7" ht="30.75" customHeight="1" x14ac:dyDescent="0.25">
      <c r="A10" s="200" t="s">
        <v>343</v>
      </c>
      <c r="B10" s="202" t="s">
        <v>363</v>
      </c>
      <c r="C10" s="196">
        <f>C9</f>
        <v>-17203.825000000001</v>
      </c>
      <c r="D10" s="196" t="s">
        <v>342</v>
      </c>
      <c r="E10" s="196">
        <f>E9</f>
        <v>-8951.0891699999993</v>
      </c>
      <c r="F10" s="197">
        <f>E10/C10*100</f>
        <v>52.029645558473177</v>
      </c>
      <c r="G10" s="197">
        <f>E10/C10*100</f>
        <v>52.029645558473177</v>
      </c>
    </row>
    <row r="11" spans="1:7" x14ac:dyDescent="0.25">
      <c r="A11" s="199" t="s">
        <v>341</v>
      </c>
      <c r="B11" s="202" t="s">
        <v>362</v>
      </c>
      <c r="C11" s="196">
        <v>17427.405419999999</v>
      </c>
      <c r="D11" s="196" t="s">
        <v>339</v>
      </c>
      <c r="E11" s="196">
        <v>6305.7783099999997</v>
      </c>
      <c r="F11" s="197">
        <f>E11/C11*100</f>
        <v>36.183115948880015</v>
      </c>
      <c r="G11" s="197">
        <f>E11/C11*100</f>
        <v>36.183115948880015</v>
      </c>
    </row>
    <row r="12" spans="1:7" ht="28.5" customHeight="1" x14ac:dyDescent="0.25">
      <c r="A12" s="199" t="s">
        <v>340</v>
      </c>
      <c r="B12" s="202" t="s">
        <v>361</v>
      </c>
      <c r="C12" s="196">
        <f>C11</f>
        <v>17427.405419999999</v>
      </c>
      <c r="D12" s="196" t="s">
        <v>339</v>
      </c>
      <c r="E12" s="196">
        <f>E11</f>
        <v>6305.7783099999997</v>
      </c>
      <c r="F12" s="197">
        <f>E12/C12*100</f>
        <v>36.183115948880015</v>
      </c>
      <c r="G12" s="197">
        <f>E12/C12*100</f>
        <v>36.183115948880015</v>
      </c>
    </row>
    <row r="13" spans="1:7" x14ac:dyDescent="0.25">
      <c r="A13" s="248" t="s">
        <v>338</v>
      </c>
      <c r="B13" s="249"/>
      <c r="C13" s="194">
        <f>C12+C9</f>
        <v>223.58041999999841</v>
      </c>
      <c r="D13" s="194">
        <v>174.60441</v>
      </c>
      <c r="E13" s="194">
        <f>E9+E11</f>
        <v>-2645.3108599999996</v>
      </c>
      <c r="F13" s="195">
        <f>F8</f>
        <v>0</v>
      </c>
      <c r="G13" s="195"/>
    </row>
    <row r="14" spans="1:7" x14ac:dyDescent="0.25">
      <c r="A14" s="176"/>
      <c r="B14" s="176"/>
      <c r="C14" s="176"/>
      <c r="D14" s="176"/>
      <c r="E14" s="176"/>
      <c r="F14" s="176"/>
      <c r="G14" s="176"/>
    </row>
    <row r="15" spans="1:7" x14ac:dyDescent="0.25">
      <c r="A15" s="175"/>
      <c r="B15" s="175"/>
      <c r="C15" s="175"/>
    </row>
    <row r="16" spans="1:7" ht="25.5" customHeight="1" x14ac:dyDescent="0.25">
      <c r="A16" s="245"/>
      <c r="B16" s="245"/>
      <c r="C16" s="245"/>
    </row>
  </sheetData>
  <mergeCells count="5">
    <mergeCell ref="A6:C6"/>
    <mergeCell ref="A16:C16"/>
    <mergeCell ref="A3:G3"/>
    <mergeCell ref="A1:G1"/>
    <mergeCell ref="A13:B13"/>
  </mergeCells>
  <pageMargins left="0.43307086614173229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Прил 5</vt:lpstr>
      <vt:lpstr>'Прил 4'!Заголовки_для_печати</vt:lpstr>
      <vt:lpstr>'Прил 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БДЖ</cp:lastModifiedBy>
  <cp:lastPrinted>2024-02-20T07:28:26Z</cp:lastPrinted>
  <dcterms:created xsi:type="dcterms:W3CDTF">2020-07-23T03:32:54Z</dcterms:created>
  <dcterms:modified xsi:type="dcterms:W3CDTF">2024-07-24T02:22:30Z</dcterms:modified>
</cp:coreProperties>
</file>